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680" yWindow="3680" windowWidth="30700" windowHeight="17160" tabRatio="50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5" i="1"/>
  <c r="K6"/>
  <c r="K7"/>
  <c r="K8"/>
  <c r="K9"/>
  <c r="K10"/>
  <c r="K11"/>
  <c r="K12"/>
  <c r="K13"/>
  <c r="K14"/>
  <c r="K15"/>
  <c r="K16"/>
  <c r="K17"/>
  <c r="K18"/>
  <c r="K19"/>
  <c r="K5"/>
  <c r="J6"/>
  <c r="L6"/>
  <c r="J7"/>
  <c r="L7"/>
  <c r="J8"/>
  <c r="L8"/>
  <c r="J9"/>
  <c r="L9"/>
  <c r="J10"/>
  <c r="L10"/>
  <c r="J11"/>
  <c r="L11"/>
  <c r="J12"/>
  <c r="L12"/>
  <c r="J13"/>
  <c r="L13"/>
  <c r="J14"/>
  <c r="L14"/>
  <c r="J15"/>
  <c r="L15"/>
  <c r="J16"/>
  <c r="L16"/>
  <c r="J17"/>
  <c r="L17"/>
  <c r="J18"/>
  <c r="L18"/>
  <c r="J19"/>
  <c r="L19"/>
  <c r="L5"/>
  <c r="K20"/>
  <c r="J5"/>
  <c r="J20"/>
  <c r="F5"/>
  <c r="E20"/>
  <c r="D20"/>
  <c r="I7"/>
  <c r="I8"/>
  <c r="I9"/>
  <c r="I10"/>
  <c r="I11"/>
  <c r="I12"/>
  <c r="I13"/>
  <c r="I14"/>
  <c r="I15"/>
  <c r="I16"/>
  <c r="I17"/>
  <c r="I18"/>
  <c r="I19"/>
  <c r="H5"/>
  <c r="C5"/>
  <c r="I5"/>
  <c r="I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6"/>
  <c r="G6"/>
</calcChain>
</file>

<file path=xl/sharedStrings.xml><?xml version="1.0" encoding="utf-8"?>
<sst xmlns="http://schemas.openxmlformats.org/spreadsheetml/2006/main" count="29" uniqueCount="29">
  <si>
    <t>County</t>
  </si>
  <si>
    <t>Vincent</t>
  </si>
  <si>
    <t>Koopman</t>
  </si>
  <si>
    <t>Beaverhead</t>
  </si>
  <si>
    <t>Broadwater</t>
  </si>
  <si>
    <t>Deer Lodge</t>
  </si>
  <si>
    <t>Gallatin</t>
  </si>
  <si>
    <t>Golden Valley</t>
  </si>
  <si>
    <t>Jefferson</t>
  </si>
  <si>
    <t>Madison</t>
  </si>
  <si>
    <t>Meagher</t>
  </si>
  <si>
    <t>Musselshell</t>
  </si>
  <si>
    <t>Park</t>
  </si>
  <si>
    <t>Silver Bow</t>
  </si>
  <si>
    <t>Stillwater</t>
  </si>
  <si>
    <t>Sweet Grass</t>
  </si>
  <si>
    <t>Wheatland</t>
  </si>
  <si>
    <t>Total</t>
  </si>
  <si>
    <t>Reg 2012</t>
    <phoneticPr fontId="1" type="noConversion"/>
  </si>
  <si>
    <t>Total 2012</t>
    <phoneticPr fontId="1" type="noConversion"/>
  </si>
  <si>
    <t>Reg Turnout 2012</t>
    <phoneticPr fontId="1" type="noConversion"/>
  </si>
  <si>
    <t>Reg Change from 2012</t>
    <phoneticPr fontId="1" type="noConversion"/>
  </si>
  <si>
    <t>Koopman 2016 Prediction</t>
    <phoneticPr fontId="1" type="noConversion"/>
  </si>
  <si>
    <t>Predicted Votes 2016</t>
    <phoneticPr fontId="1" type="noConversion"/>
  </si>
  <si>
    <t>Percentage</t>
    <phoneticPr fontId="1" type="noConversion"/>
  </si>
  <si>
    <t>Reg 1 Oct 2016</t>
    <phoneticPr fontId="1" type="noConversion"/>
  </si>
  <si>
    <t>Montana Public Service Commission District 3</t>
    <phoneticPr fontId="1" type="noConversion"/>
  </si>
  <si>
    <t>Democrat 2016 Prediction</t>
    <phoneticPr fontId="1" type="noConversion"/>
  </si>
  <si>
    <t>MT SecST data. The prediction equation is INTEGER((votes 2012/reg voters 2012)*reg voters 2016). It's a crude measure with limited predictive power, but it does provide a sense of how changes in registration might affect the outcome of the election.</t>
    <phoneticPr fontId="1" type="noConversion"/>
  </si>
</sst>
</file>

<file path=xl/styles.xml><?xml version="1.0" encoding="utf-8"?>
<styleSheet xmlns="http://schemas.openxmlformats.org/spreadsheetml/2006/main">
  <numFmts count="4">
    <numFmt numFmtId="164" formatCode="#,###"/>
    <numFmt numFmtId="165" formatCode="#,##0"/>
    <numFmt numFmtId="166" formatCode="#,##0.0"/>
    <numFmt numFmtId="167" formatCode="#,##0.0"/>
  </numFmts>
  <fonts count="9">
    <font>
      <sz val="12"/>
      <name val="Calibri"/>
    </font>
    <font>
      <sz val="8"/>
      <name val="Calibri"/>
    </font>
    <font>
      <b/>
      <sz val="12"/>
      <name val="Alegreya Sans"/>
    </font>
    <font>
      <sz val="12"/>
      <name val="Alegreya Sans"/>
    </font>
    <font>
      <sz val="12"/>
      <color indexed="55"/>
      <name val="Alegreya Sans"/>
    </font>
    <font>
      <b/>
      <sz val="12"/>
      <color indexed="55"/>
      <name val="Alegreya Sans"/>
    </font>
    <font>
      <b/>
      <sz val="12"/>
      <color indexed="9"/>
      <name val="Alegreya Sans"/>
    </font>
    <font>
      <b/>
      <sz val="12"/>
      <color indexed="43"/>
      <name val="Alegreya Sans"/>
    </font>
    <font>
      <b/>
      <sz val="18"/>
      <name val="Alegreya Sans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1" xfId="0" applyFont="1" applyBorder="1"/>
    <xf numFmtId="165" fontId="3" fillId="0" borderId="1" xfId="0" applyNumberFormat="1" applyFont="1" applyBorder="1"/>
    <xf numFmtId="166" fontId="3" fillId="0" borderId="1" xfId="0" applyNumberFormat="1" applyFont="1" applyBorder="1"/>
    <xf numFmtId="0" fontId="3" fillId="0" borderId="0" xfId="0" applyFont="1"/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/>
    <xf numFmtId="4" fontId="2" fillId="0" borderId="1" xfId="0" applyNumberFormat="1" applyFont="1" applyBorder="1"/>
    <xf numFmtId="165" fontId="4" fillId="0" borderId="1" xfId="0" applyNumberFormat="1" applyFont="1" applyBorder="1"/>
    <xf numFmtId="0" fontId="6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/>
    </xf>
    <xf numFmtId="165" fontId="2" fillId="2" borderId="1" xfId="0" applyNumberFormat="1" applyFont="1" applyFill="1" applyBorder="1"/>
    <xf numFmtId="166" fontId="2" fillId="2" borderId="1" xfId="0" applyNumberFormat="1" applyFont="1" applyFill="1" applyBorder="1"/>
    <xf numFmtId="165" fontId="5" fillId="2" borderId="1" xfId="0" applyNumberFormat="1" applyFont="1" applyFill="1" applyBorder="1"/>
    <xf numFmtId="167" fontId="2" fillId="0" borderId="1" xfId="0" applyNumberFormat="1" applyFont="1" applyBorder="1"/>
    <xf numFmtId="0" fontId="8" fillId="0" borderId="2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4" xfId="0" applyNumberFormat="1" applyFont="1" applyBorder="1"/>
    <xf numFmtId="165" fontId="2" fillId="0" borderId="5" xfId="0" applyNumberFormat="1" applyFont="1" applyBorder="1"/>
    <xf numFmtId="166" fontId="3" fillId="0" borderId="3" xfId="0" applyNumberFormat="1" applyFont="1" applyBorder="1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0" fontId="3" fillId="0" borderId="0" xfId="0" applyNumberFormat="1" applyFont="1"/>
  </cellXfs>
  <cellStyles count="1"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3:O27"/>
  <sheetViews>
    <sheetView showGridLines="0" tabSelected="1" zoomScale="150" workbookViewId="0">
      <selection activeCell="O21" sqref="O21"/>
    </sheetView>
  </sheetViews>
  <sheetFormatPr baseColWidth="10" defaultRowHeight="16"/>
  <cols>
    <col min="1" max="1" width="10.83203125" style="5"/>
    <col min="2" max="2" width="11.83203125" style="5" customWidth="1"/>
    <col min="3" max="3" width="7.6640625" style="5" customWidth="1"/>
    <col min="4" max="4" width="8.5" style="5" customWidth="1"/>
    <col min="5" max="5" width="9.33203125" style="5" customWidth="1"/>
    <col min="6" max="6" width="7.6640625" style="5" customWidth="1"/>
    <col min="7" max="8" width="7.33203125" style="5" customWidth="1"/>
    <col min="9" max="9" width="7.83203125" style="5" customWidth="1"/>
    <col min="10" max="10" width="9.5" style="5" customWidth="1"/>
    <col min="11" max="11" width="10" style="5" customWidth="1"/>
    <col min="12" max="12" width="9.83203125" style="5" customWidth="1"/>
    <col min="13" max="16384" width="10.83203125" style="5"/>
  </cols>
  <sheetData>
    <row r="3" spans="2:12" ht="22">
      <c r="B3" s="19" t="s">
        <v>26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s="1" customFormat="1" ht="64">
      <c r="B4" s="10" t="s">
        <v>0</v>
      </c>
      <c r="C4" s="10" t="s">
        <v>18</v>
      </c>
      <c r="D4" s="11" t="s">
        <v>1</v>
      </c>
      <c r="E4" s="12" t="s">
        <v>2</v>
      </c>
      <c r="F4" s="10" t="s">
        <v>19</v>
      </c>
      <c r="G4" s="10" t="s">
        <v>20</v>
      </c>
      <c r="H4" s="13" t="s">
        <v>25</v>
      </c>
      <c r="I4" s="10" t="s">
        <v>21</v>
      </c>
      <c r="J4" s="11" t="s">
        <v>27</v>
      </c>
      <c r="K4" s="12" t="s">
        <v>22</v>
      </c>
      <c r="L4" s="10" t="s">
        <v>23</v>
      </c>
    </row>
    <row r="5" spans="2:12" s="1" customFormat="1">
      <c r="B5" s="14" t="s">
        <v>17</v>
      </c>
      <c r="C5" s="15">
        <f>SUM(C6:C19)</f>
        <v>150797</v>
      </c>
      <c r="D5" s="15">
        <v>50513</v>
      </c>
      <c r="E5" s="15">
        <v>52330</v>
      </c>
      <c r="F5" s="15">
        <f>E5+D5</f>
        <v>102843</v>
      </c>
      <c r="G5" s="16">
        <f>(F5/C5)*100</f>
        <v>68.199632618686053</v>
      </c>
      <c r="H5" s="15">
        <f>SUM(H6:H19)</f>
        <v>149646</v>
      </c>
      <c r="I5" s="17">
        <f>H5-C5</f>
        <v>-1151</v>
      </c>
      <c r="J5" s="15">
        <f>SUM(J6:J19)</f>
        <v>49774</v>
      </c>
      <c r="K5" s="15">
        <f>SUM(K6:K19)</f>
        <v>52155</v>
      </c>
      <c r="L5" s="15">
        <f>SUM(L6:L19)</f>
        <v>101929</v>
      </c>
    </row>
    <row r="6" spans="2:12">
      <c r="B6" s="2" t="s">
        <v>3</v>
      </c>
      <c r="C6" s="3">
        <v>6699</v>
      </c>
      <c r="D6" s="3">
        <v>1541</v>
      </c>
      <c r="E6" s="3">
        <v>3012</v>
      </c>
      <c r="F6" s="3">
        <f>E6+D6</f>
        <v>4553</v>
      </c>
      <c r="G6" s="4">
        <f>(F6/C6)*100</f>
        <v>67.96536796536796</v>
      </c>
      <c r="H6" s="3">
        <v>6479</v>
      </c>
      <c r="I6" s="9">
        <f>H6-C6</f>
        <v>-220</v>
      </c>
      <c r="J6" s="3">
        <f>INT((D6/C6)*H6)</f>
        <v>1490</v>
      </c>
      <c r="K6" s="3">
        <f>INT((E6/C6)*H6)</f>
        <v>2913</v>
      </c>
      <c r="L6" s="3">
        <f>J6+K6</f>
        <v>4403</v>
      </c>
    </row>
    <row r="7" spans="2:12">
      <c r="B7" s="2" t="s">
        <v>4</v>
      </c>
      <c r="C7" s="3">
        <v>3977</v>
      </c>
      <c r="D7" s="3">
        <v>839</v>
      </c>
      <c r="E7" s="3">
        <v>1946</v>
      </c>
      <c r="F7" s="3">
        <f t="shared" ref="F7:F19" si="0">E7+D7</f>
        <v>2785</v>
      </c>
      <c r="G7" s="4">
        <f t="shared" ref="G7:G19" si="1">(F7/C7)*100</f>
        <v>70.027659039477001</v>
      </c>
      <c r="H7" s="3">
        <v>4061</v>
      </c>
      <c r="I7" s="9">
        <f t="shared" ref="I7:I19" si="2">H7-C7</f>
        <v>84</v>
      </c>
      <c r="J7" s="3">
        <f t="shared" ref="J7:J19" si="3">INT((D7/C7)*H7)</f>
        <v>856</v>
      </c>
      <c r="K7" s="3">
        <f t="shared" ref="K7:K19" si="4">INT((E7/C7)*H7)</f>
        <v>1987</v>
      </c>
      <c r="L7" s="3">
        <f t="shared" ref="L7:L19" si="5">J7+K7</f>
        <v>2843</v>
      </c>
    </row>
    <row r="8" spans="2:12">
      <c r="B8" s="2" t="s">
        <v>5</v>
      </c>
      <c r="C8" s="3">
        <v>5777</v>
      </c>
      <c r="D8" s="3">
        <v>2963</v>
      </c>
      <c r="E8" s="3">
        <v>1353</v>
      </c>
      <c r="F8" s="3">
        <f t="shared" si="0"/>
        <v>4316</v>
      </c>
      <c r="G8" s="4">
        <f t="shared" si="1"/>
        <v>74.710057123074264</v>
      </c>
      <c r="H8" s="3">
        <v>5201</v>
      </c>
      <c r="I8" s="9">
        <f t="shared" si="2"/>
        <v>-576</v>
      </c>
      <c r="J8" s="3">
        <f t="shared" si="3"/>
        <v>2667</v>
      </c>
      <c r="K8" s="3">
        <f t="shared" si="4"/>
        <v>1218</v>
      </c>
      <c r="L8" s="3">
        <f t="shared" si="5"/>
        <v>3885</v>
      </c>
    </row>
    <row r="9" spans="2:12">
      <c r="B9" s="2" t="s">
        <v>6</v>
      </c>
      <c r="C9" s="3">
        <v>69954</v>
      </c>
      <c r="D9" s="3">
        <v>23246</v>
      </c>
      <c r="E9" s="3">
        <v>21926</v>
      </c>
      <c r="F9" s="3">
        <f t="shared" si="0"/>
        <v>45172</v>
      </c>
      <c r="G9" s="4">
        <f t="shared" si="1"/>
        <v>64.573862824141585</v>
      </c>
      <c r="H9" s="3">
        <v>72443</v>
      </c>
      <c r="I9" s="9">
        <f t="shared" si="2"/>
        <v>2489</v>
      </c>
      <c r="J9" s="3">
        <f t="shared" si="3"/>
        <v>24073</v>
      </c>
      <c r="K9" s="3">
        <f t="shared" si="4"/>
        <v>22706</v>
      </c>
      <c r="L9" s="3">
        <f t="shared" si="5"/>
        <v>46779</v>
      </c>
    </row>
    <row r="10" spans="2:12">
      <c r="B10" s="2" t="s">
        <v>7</v>
      </c>
      <c r="C10" s="3">
        <v>607</v>
      </c>
      <c r="D10" s="3">
        <v>122</v>
      </c>
      <c r="E10" s="3">
        <v>332</v>
      </c>
      <c r="F10" s="3">
        <f t="shared" si="0"/>
        <v>454</v>
      </c>
      <c r="G10" s="4">
        <f t="shared" si="1"/>
        <v>74.794069192751238</v>
      </c>
      <c r="H10" s="3">
        <v>587</v>
      </c>
      <c r="I10" s="9">
        <f t="shared" si="2"/>
        <v>-20</v>
      </c>
      <c r="J10" s="3">
        <f t="shared" si="3"/>
        <v>117</v>
      </c>
      <c r="K10" s="3">
        <f t="shared" si="4"/>
        <v>321</v>
      </c>
      <c r="L10" s="3">
        <f t="shared" si="5"/>
        <v>438</v>
      </c>
    </row>
    <row r="11" spans="2:12">
      <c r="B11" s="2" t="s">
        <v>8</v>
      </c>
      <c r="C11" s="3">
        <v>8125</v>
      </c>
      <c r="D11" s="3">
        <v>2532</v>
      </c>
      <c r="E11" s="3">
        <v>3659</v>
      </c>
      <c r="F11" s="3">
        <f t="shared" si="0"/>
        <v>6191</v>
      </c>
      <c r="G11" s="4">
        <f t="shared" si="1"/>
        <v>76.196923076923071</v>
      </c>
      <c r="H11" s="3">
        <v>8110</v>
      </c>
      <c r="I11" s="9">
        <f t="shared" si="2"/>
        <v>-15</v>
      </c>
      <c r="J11" s="3">
        <f t="shared" si="3"/>
        <v>2527</v>
      </c>
      <c r="K11" s="3">
        <f t="shared" si="4"/>
        <v>3652</v>
      </c>
      <c r="L11" s="3">
        <f t="shared" si="5"/>
        <v>6179</v>
      </c>
    </row>
    <row r="12" spans="2:12">
      <c r="B12" s="2" t="s">
        <v>9</v>
      </c>
      <c r="C12" s="3">
        <v>5671</v>
      </c>
      <c r="D12" s="3">
        <v>1414</v>
      </c>
      <c r="E12" s="3">
        <v>2949</v>
      </c>
      <c r="F12" s="3">
        <f t="shared" si="0"/>
        <v>4363</v>
      </c>
      <c r="G12" s="4">
        <f t="shared" si="1"/>
        <v>76.935284782225352</v>
      </c>
      <c r="H12" s="3">
        <v>5988</v>
      </c>
      <c r="I12" s="9">
        <f t="shared" si="2"/>
        <v>317</v>
      </c>
      <c r="J12" s="3">
        <f t="shared" si="3"/>
        <v>1493</v>
      </c>
      <c r="K12" s="3">
        <f t="shared" si="4"/>
        <v>3113</v>
      </c>
      <c r="L12" s="3">
        <f t="shared" si="5"/>
        <v>4606</v>
      </c>
    </row>
    <row r="13" spans="2:12">
      <c r="B13" s="2" t="s">
        <v>10</v>
      </c>
      <c r="C13" s="3">
        <v>1442</v>
      </c>
      <c r="D13" s="3">
        <v>293</v>
      </c>
      <c r="E13" s="3">
        <v>613</v>
      </c>
      <c r="F13" s="3">
        <f t="shared" si="0"/>
        <v>906</v>
      </c>
      <c r="G13" s="4">
        <f t="shared" si="1"/>
        <v>62.829403606102638</v>
      </c>
      <c r="H13" s="3">
        <v>1238</v>
      </c>
      <c r="I13" s="9">
        <f t="shared" si="2"/>
        <v>-204</v>
      </c>
      <c r="J13" s="3">
        <f t="shared" si="3"/>
        <v>251</v>
      </c>
      <c r="K13" s="3">
        <f t="shared" si="4"/>
        <v>526</v>
      </c>
      <c r="L13" s="3">
        <f t="shared" si="5"/>
        <v>777</v>
      </c>
    </row>
    <row r="14" spans="2:12">
      <c r="B14" s="2" t="s">
        <v>11</v>
      </c>
      <c r="C14" s="3">
        <v>3097</v>
      </c>
      <c r="D14" s="3">
        <v>592</v>
      </c>
      <c r="E14" s="3">
        <v>1658</v>
      </c>
      <c r="F14" s="3">
        <f t="shared" si="0"/>
        <v>2250</v>
      </c>
      <c r="G14" s="4">
        <f t="shared" si="1"/>
        <v>72.65095253471101</v>
      </c>
      <c r="H14" s="3">
        <v>2874</v>
      </c>
      <c r="I14" s="9">
        <f t="shared" si="2"/>
        <v>-223</v>
      </c>
      <c r="J14" s="3">
        <f t="shared" si="3"/>
        <v>549</v>
      </c>
      <c r="K14" s="3">
        <f t="shared" si="4"/>
        <v>1538</v>
      </c>
      <c r="L14" s="3">
        <f t="shared" si="5"/>
        <v>2087</v>
      </c>
    </row>
    <row r="15" spans="2:12">
      <c r="B15" s="2" t="s">
        <v>12</v>
      </c>
      <c r="C15" s="3">
        <v>11822</v>
      </c>
      <c r="D15" s="3">
        <v>3925</v>
      </c>
      <c r="E15" s="3">
        <v>4370</v>
      </c>
      <c r="F15" s="3">
        <f t="shared" si="0"/>
        <v>8295</v>
      </c>
      <c r="G15" s="4">
        <f t="shared" si="1"/>
        <v>70.165792590086284</v>
      </c>
      <c r="H15" s="3">
        <v>12050</v>
      </c>
      <c r="I15" s="9">
        <f t="shared" si="2"/>
        <v>228</v>
      </c>
      <c r="J15" s="3">
        <f t="shared" si="3"/>
        <v>4000</v>
      </c>
      <c r="K15" s="3">
        <f t="shared" si="4"/>
        <v>4454</v>
      </c>
      <c r="L15" s="3">
        <f t="shared" si="5"/>
        <v>8454</v>
      </c>
    </row>
    <row r="16" spans="2:12">
      <c r="B16" s="2" t="s">
        <v>13</v>
      </c>
      <c r="C16" s="3">
        <v>23652</v>
      </c>
      <c r="D16" s="3">
        <v>10843</v>
      </c>
      <c r="E16" s="3">
        <v>5337</v>
      </c>
      <c r="F16" s="3">
        <f t="shared" si="0"/>
        <v>16180</v>
      </c>
      <c r="G16" s="4">
        <f t="shared" si="1"/>
        <v>68.408591239641467</v>
      </c>
      <c r="H16" s="3">
        <v>20989</v>
      </c>
      <c r="I16" s="9">
        <f t="shared" si="2"/>
        <v>-2663</v>
      </c>
      <c r="J16" s="3">
        <f t="shared" si="3"/>
        <v>9622</v>
      </c>
      <c r="K16" s="3">
        <f t="shared" si="4"/>
        <v>4736</v>
      </c>
      <c r="L16" s="3">
        <f t="shared" si="5"/>
        <v>14358</v>
      </c>
    </row>
    <row r="17" spans="2:15">
      <c r="B17" s="2" t="s">
        <v>14</v>
      </c>
      <c r="C17" s="3">
        <v>5926</v>
      </c>
      <c r="D17" s="3">
        <v>1351</v>
      </c>
      <c r="E17" s="3">
        <v>3117</v>
      </c>
      <c r="F17" s="3">
        <f t="shared" si="0"/>
        <v>4468</v>
      </c>
      <c r="G17" s="4">
        <f t="shared" si="1"/>
        <v>75.39655754303071</v>
      </c>
      <c r="H17" s="3">
        <v>5811</v>
      </c>
      <c r="I17" s="9">
        <f t="shared" si="2"/>
        <v>-115</v>
      </c>
      <c r="J17" s="3">
        <f t="shared" si="3"/>
        <v>1324</v>
      </c>
      <c r="K17" s="3">
        <f t="shared" si="4"/>
        <v>3056</v>
      </c>
      <c r="L17" s="3">
        <f t="shared" si="5"/>
        <v>4380</v>
      </c>
    </row>
    <row r="18" spans="2:15">
      <c r="B18" s="2" t="s">
        <v>15</v>
      </c>
      <c r="C18" s="3">
        <v>2732</v>
      </c>
      <c r="D18" s="3">
        <v>520</v>
      </c>
      <c r="E18" s="3">
        <v>1460</v>
      </c>
      <c r="F18" s="3">
        <f t="shared" si="0"/>
        <v>1980</v>
      </c>
      <c r="G18" s="4">
        <f t="shared" si="1"/>
        <v>72.474377745241583</v>
      </c>
      <c r="H18" s="3">
        <v>2533</v>
      </c>
      <c r="I18" s="9">
        <f t="shared" si="2"/>
        <v>-199</v>
      </c>
      <c r="J18" s="3">
        <f t="shared" si="3"/>
        <v>482</v>
      </c>
      <c r="K18" s="3">
        <f t="shared" si="4"/>
        <v>1353</v>
      </c>
      <c r="L18" s="3">
        <f t="shared" si="5"/>
        <v>1835</v>
      </c>
    </row>
    <row r="19" spans="2:15">
      <c r="B19" s="2" t="s">
        <v>16</v>
      </c>
      <c r="C19" s="3">
        <v>1316</v>
      </c>
      <c r="D19" s="3">
        <v>332</v>
      </c>
      <c r="E19" s="3">
        <v>598</v>
      </c>
      <c r="F19" s="3">
        <f t="shared" si="0"/>
        <v>930</v>
      </c>
      <c r="G19" s="23">
        <f t="shared" si="1"/>
        <v>70.668693009118542</v>
      </c>
      <c r="H19" s="3">
        <v>1282</v>
      </c>
      <c r="I19" s="9">
        <f t="shared" si="2"/>
        <v>-34</v>
      </c>
      <c r="J19" s="3">
        <f t="shared" si="3"/>
        <v>323</v>
      </c>
      <c r="K19" s="3">
        <f t="shared" si="4"/>
        <v>582</v>
      </c>
      <c r="L19" s="3">
        <f t="shared" si="5"/>
        <v>905</v>
      </c>
    </row>
    <row r="20" spans="2:15">
      <c r="B20" s="6" t="s">
        <v>24</v>
      </c>
      <c r="C20" s="7"/>
      <c r="D20" s="8">
        <f>(D5/F5)*100</f>
        <v>49.116614645624885</v>
      </c>
      <c r="E20" s="8">
        <f>(E5/F5)*100</f>
        <v>50.883385354375108</v>
      </c>
      <c r="F20" s="21"/>
      <c r="G20" s="18"/>
      <c r="H20" s="22"/>
      <c r="I20" s="7"/>
      <c r="J20" s="8">
        <f>(J5/L5)*100</f>
        <v>48.832030138625903</v>
      </c>
      <c r="K20" s="8">
        <f>(K5/L5)*100</f>
        <v>51.167969861374097</v>
      </c>
      <c r="L20" s="7"/>
    </row>
    <row r="21" spans="2:15">
      <c r="G21" s="20"/>
      <c r="O21" s="26"/>
    </row>
    <row r="22" spans="2:15">
      <c r="B22" s="24" t="s">
        <v>28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2:1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2:1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2:1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2:1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2:1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</sheetData>
  <mergeCells count="2">
    <mergeCell ref="B3:L3"/>
    <mergeCell ref="B22:L27"/>
  </mergeCells>
  <phoneticPr fontId="1" type="noConversion"/>
  <conditionalFormatting sqref="I5:I19">
    <cfRule type="cellIs" dxfId="0" priority="0" stopIfTrue="1" operator="greaterThan">
      <formula>0</formula>
    </cfRule>
  </conditionalFormatting>
  <pageMargins left="0.75" right="0.75" top="1" bottom="1" header="0.5" footer="0.5"/>
  <pageSetup paperSize="0" scale="77" orientation="portrait" horizontalDpi="4294967292" verticalDpi="4294967292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2016-10-03T02:22:50Z</dcterms:created>
  <dcterms:modified xsi:type="dcterms:W3CDTF">2016-10-04T10:58:56Z</dcterms:modified>
</cp:coreProperties>
</file>