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100" windowWidth="34160" windowHeight="20780" tabRatio="500"/>
  </bookViews>
  <sheets>
    <sheet name="Dem Votes" sheetId="1" r:id="rId1"/>
    <sheet name="MT State 2016" sheetId="5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7" i="1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5"/>
  <c r="Q61"/>
  <c r="R61"/>
  <c r="P61"/>
  <c r="Q60"/>
  <c r="R60"/>
  <c r="P60"/>
  <c r="Q59"/>
  <c r="R59"/>
  <c r="P59"/>
  <c r="Q58"/>
  <c r="R58"/>
  <c r="P58"/>
  <c r="Q57"/>
  <c r="R57"/>
  <c r="P57"/>
  <c r="Q56"/>
  <c r="R56"/>
  <c r="P56"/>
  <c r="Q55"/>
  <c r="R55"/>
  <c r="P55"/>
  <c r="Q54"/>
  <c r="R54"/>
  <c r="P54"/>
  <c r="Q53"/>
  <c r="R53"/>
  <c r="P53"/>
  <c r="Q52"/>
  <c r="R52"/>
  <c r="P52"/>
  <c r="Q51"/>
  <c r="R51"/>
  <c r="P51"/>
  <c r="Q50"/>
  <c r="R50"/>
  <c r="P50"/>
  <c r="Q49"/>
  <c r="R49"/>
  <c r="P49"/>
  <c r="Q48"/>
  <c r="R48"/>
  <c r="P48"/>
  <c r="Q47"/>
  <c r="R47"/>
  <c r="P47"/>
  <c r="Q46"/>
  <c r="R46"/>
  <c r="P46"/>
  <c r="Q45"/>
  <c r="R45"/>
  <c r="P45"/>
  <c r="Q44"/>
  <c r="R44"/>
  <c r="P44"/>
  <c r="Q43"/>
  <c r="R43"/>
  <c r="P43"/>
  <c r="Q42"/>
  <c r="R42"/>
  <c r="P42"/>
  <c r="Q41"/>
  <c r="R41"/>
  <c r="P41"/>
  <c r="Q40"/>
  <c r="R40"/>
  <c r="P40"/>
  <c r="Q39"/>
  <c r="R39"/>
  <c r="P39"/>
  <c r="Q38"/>
  <c r="R38"/>
  <c r="P38"/>
  <c r="Q37"/>
  <c r="R37"/>
  <c r="P37"/>
  <c r="Q36"/>
  <c r="R36"/>
  <c r="P36"/>
  <c r="Q35"/>
  <c r="R35"/>
  <c r="P35"/>
  <c r="Q33"/>
  <c r="R33"/>
  <c r="P33"/>
  <c r="Q34"/>
  <c r="R34"/>
  <c r="P34"/>
  <c r="Q32"/>
  <c r="R32"/>
  <c r="P32"/>
  <c r="Q31"/>
  <c r="R31"/>
  <c r="P31"/>
  <c r="Q30"/>
  <c r="R30"/>
  <c r="P30"/>
  <c r="Q29"/>
  <c r="R29"/>
  <c r="P29"/>
  <c r="Q28"/>
  <c r="R28"/>
  <c r="P28"/>
  <c r="Q27"/>
  <c r="R27"/>
  <c r="P27"/>
  <c r="Q26"/>
  <c r="R26"/>
  <c r="P26"/>
  <c r="Q25"/>
  <c r="R25"/>
  <c r="P25"/>
  <c r="Q24"/>
  <c r="R24"/>
  <c r="P24"/>
  <c r="Q23"/>
  <c r="R23"/>
  <c r="P23"/>
  <c r="Q22"/>
  <c r="R22"/>
  <c r="P22"/>
  <c r="Q21"/>
  <c r="R21"/>
  <c r="P21"/>
  <c r="Q20"/>
  <c r="R20"/>
  <c r="P20"/>
  <c r="Q19"/>
  <c r="R19"/>
  <c r="P19"/>
  <c r="Q18"/>
  <c r="R18"/>
  <c r="P18"/>
  <c r="Q17"/>
  <c r="R17"/>
  <c r="P17"/>
  <c r="Q16"/>
  <c r="R16"/>
  <c r="P16"/>
  <c r="Q15"/>
  <c r="R15"/>
  <c r="P15"/>
  <c r="Q14"/>
  <c r="R14"/>
  <c r="P14"/>
  <c r="Q13"/>
  <c r="R13"/>
  <c r="P13"/>
  <c r="Q12"/>
  <c r="R12"/>
  <c r="P12"/>
  <c r="Q11"/>
  <c r="R11"/>
  <c r="P11"/>
  <c r="Q10"/>
  <c r="R10"/>
  <c r="P10"/>
  <c r="Q9"/>
  <c r="R9"/>
  <c r="P9"/>
  <c r="Q8"/>
  <c r="R8"/>
  <c r="P8"/>
  <c r="Q7"/>
  <c r="R7"/>
  <c r="P7"/>
  <c r="Q6"/>
  <c r="R6"/>
  <c r="P6"/>
  <c r="Q5"/>
  <c r="P5"/>
  <c r="O5"/>
  <c r="N5"/>
  <c r="M5"/>
  <c r="L5"/>
  <c r="K5"/>
  <c r="J5"/>
  <c r="G5"/>
  <c r="F64" i="5"/>
  <c r="C65"/>
  <c r="AC64"/>
  <c r="AB64"/>
  <c r="Y64"/>
  <c r="X64"/>
  <c r="U64"/>
  <c r="T64"/>
  <c r="Q64"/>
  <c r="P64"/>
  <c r="L64"/>
  <c r="K64"/>
  <c r="AC63"/>
  <c r="AB63"/>
  <c r="Y63"/>
  <c r="X63"/>
  <c r="U63"/>
  <c r="T63"/>
  <c r="Q63"/>
  <c r="P63"/>
  <c r="L63"/>
  <c r="K63"/>
  <c r="G63"/>
  <c r="F63"/>
  <c r="AC62"/>
  <c r="AB62"/>
  <c r="Y62"/>
  <c r="X62"/>
  <c r="U62"/>
  <c r="T62"/>
  <c r="Q62"/>
  <c r="P62"/>
  <c r="L62"/>
  <c r="K62"/>
  <c r="G62"/>
  <c r="F62"/>
  <c r="AC61"/>
  <c r="AB61"/>
  <c r="Y61"/>
  <c r="X61"/>
  <c r="U61"/>
  <c r="T61"/>
  <c r="Q61"/>
  <c r="P61"/>
  <c r="L61"/>
  <c r="K61"/>
  <c r="G61"/>
  <c r="F61"/>
  <c r="AC60"/>
  <c r="AB60"/>
  <c r="Y60"/>
  <c r="X60"/>
  <c r="U60"/>
  <c r="T60"/>
  <c r="Q60"/>
  <c r="P60"/>
  <c r="L60"/>
  <c r="K60"/>
  <c r="G60"/>
  <c r="F60"/>
  <c r="AC59"/>
  <c r="AB59"/>
  <c r="Y59"/>
  <c r="X59"/>
  <c r="U59"/>
  <c r="T59"/>
  <c r="Q59"/>
  <c r="P59"/>
  <c r="L59"/>
  <c r="K59"/>
  <c r="G59"/>
  <c r="F59"/>
  <c r="AC58"/>
  <c r="AB58"/>
  <c r="Y58"/>
  <c r="X58"/>
  <c r="U58"/>
  <c r="T58"/>
  <c r="Q58"/>
  <c r="P58"/>
  <c r="L58"/>
  <c r="K58"/>
  <c r="G58"/>
  <c r="F58"/>
  <c r="AC57"/>
  <c r="AB57"/>
  <c r="Y57"/>
  <c r="X57"/>
  <c r="U57"/>
  <c r="T57"/>
  <c r="Q57"/>
  <c r="P57"/>
  <c r="L57"/>
  <c r="K57"/>
  <c r="G57"/>
  <c r="F57"/>
  <c r="AC56"/>
  <c r="AB56"/>
  <c r="Y56"/>
  <c r="X56"/>
  <c r="U56"/>
  <c r="T56"/>
  <c r="Q56"/>
  <c r="P56"/>
  <c r="L56"/>
  <c r="K56"/>
  <c r="G56"/>
  <c r="F56"/>
  <c r="AC55"/>
  <c r="AB55"/>
  <c r="Y55"/>
  <c r="X55"/>
  <c r="U55"/>
  <c r="T55"/>
  <c r="Q55"/>
  <c r="P55"/>
  <c r="L55"/>
  <c r="K55"/>
  <c r="G55"/>
  <c r="F55"/>
  <c r="AC54"/>
  <c r="AB54"/>
  <c r="Y54"/>
  <c r="X54"/>
  <c r="U54"/>
  <c r="T54"/>
  <c r="Q54"/>
  <c r="P54"/>
  <c r="L54"/>
  <c r="K54"/>
  <c r="G54"/>
  <c r="F54"/>
  <c r="AC53"/>
  <c r="AB53"/>
  <c r="Y53"/>
  <c r="X53"/>
  <c r="U53"/>
  <c r="T53"/>
  <c r="Q53"/>
  <c r="P53"/>
  <c r="L53"/>
  <c r="K53"/>
  <c r="G53"/>
  <c r="F53"/>
  <c r="AC52"/>
  <c r="AB52"/>
  <c r="Y52"/>
  <c r="X52"/>
  <c r="U52"/>
  <c r="T52"/>
  <c r="Q52"/>
  <c r="P52"/>
  <c r="L52"/>
  <c r="K52"/>
  <c r="G52"/>
  <c r="F52"/>
  <c r="AC51"/>
  <c r="AB51"/>
  <c r="Y51"/>
  <c r="X51"/>
  <c r="U51"/>
  <c r="T51"/>
  <c r="Q51"/>
  <c r="P51"/>
  <c r="L51"/>
  <c r="K51"/>
  <c r="G51"/>
  <c r="F51"/>
  <c r="AC50"/>
  <c r="AB50"/>
  <c r="Y50"/>
  <c r="X50"/>
  <c r="U50"/>
  <c r="T50"/>
  <c r="Q50"/>
  <c r="P50"/>
  <c r="L50"/>
  <c r="K50"/>
  <c r="G50"/>
  <c r="F50"/>
  <c r="AC49"/>
  <c r="AB49"/>
  <c r="Y49"/>
  <c r="X49"/>
  <c r="U49"/>
  <c r="T49"/>
  <c r="Q49"/>
  <c r="P49"/>
  <c r="L49"/>
  <c r="K49"/>
  <c r="G49"/>
  <c r="F49"/>
  <c r="AC48"/>
  <c r="AB48"/>
  <c r="Y48"/>
  <c r="X48"/>
  <c r="U48"/>
  <c r="T48"/>
  <c r="Q48"/>
  <c r="P48"/>
  <c r="L48"/>
  <c r="K48"/>
  <c r="G48"/>
  <c r="F48"/>
  <c r="AC47"/>
  <c r="AB47"/>
  <c r="Y47"/>
  <c r="X47"/>
  <c r="U47"/>
  <c r="T47"/>
  <c r="Q47"/>
  <c r="P47"/>
  <c r="L47"/>
  <c r="K47"/>
  <c r="G47"/>
  <c r="F47"/>
  <c r="AC46"/>
  <c r="AB46"/>
  <c r="Y46"/>
  <c r="X46"/>
  <c r="U46"/>
  <c r="T46"/>
  <c r="Q46"/>
  <c r="P46"/>
  <c r="L46"/>
  <c r="K46"/>
  <c r="G46"/>
  <c r="F46"/>
  <c r="AC45"/>
  <c r="AB45"/>
  <c r="Y45"/>
  <c r="X45"/>
  <c r="U45"/>
  <c r="T45"/>
  <c r="Q45"/>
  <c r="P45"/>
  <c r="L45"/>
  <c r="K45"/>
  <c r="G45"/>
  <c r="F45"/>
  <c r="AC44"/>
  <c r="AB44"/>
  <c r="Y44"/>
  <c r="X44"/>
  <c r="U44"/>
  <c r="T44"/>
  <c r="Q44"/>
  <c r="P44"/>
  <c r="L44"/>
  <c r="K44"/>
  <c r="G44"/>
  <c r="F44"/>
  <c r="AC43"/>
  <c r="AB43"/>
  <c r="Y43"/>
  <c r="X43"/>
  <c r="U43"/>
  <c r="T43"/>
  <c r="Q43"/>
  <c r="P43"/>
  <c r="L43"/>
  <c r="K43"/>
  <c r="G43"/>
  <c r="F43"/>
  <c r="AC42"/>
  <c r="AB42"/>
  <c r="Y42"/>
  <c r="X42"/>
  <c r="U42"/>
  <c r="T42"/>
  <c r="Q42"/>
  <c r="P42"/>
  <c r="L42"/>
  <c r="K42"/>
  <c r="G42"/>
  <c r="F42"/>
  <c r="AC41"/>
  <c r="AB41"/>
  <c r="Y41"/>
  <c r="X41"/>
  <c r="U41"/>
  <c r="T41"/>
  <c r="Q41"/>
  <c r="P41"/>
  <c r="L41"/>
  <c r="K41"/>
  <c r="G41"/>
  <c r="F41"/>
  <c r="AC40"/>
  <c r="AB40"/>
  <c r="Y40"/>
  <c r="X40"/>
  <c r="U40"/>
  <c r="T40"/>
  <c r="Q40"/>
  <c r="P40"/>
  <c r="L40"/>
  <c r="K40"/>
  <c r="G40"/>
  <c r="F40"/>
  <c r="AC39"/>
  <c r="AB39"/>
  <c r="Y39"/>
  <c r="X39"/>
  <c r="U39"/>
  <c r="T39"/>
  <c r="Q39"/>
  <c r="P39"/>
  <c r="L39"/>
  <c r="K39"/>
  <c r="G39"/>
  <c r="F39"/>
  <c r="AC38"/>
  <c r="AB38"/>
  <c r="Y38"/>
  <c r="X38"/>
  <c r="U38"/>
  <c r="T38"/>
  <c r="Q38"/>
  <c r="P38"/>
  <c r="L38"/>
  <c r="K38"/>
  <c r="G38"/>
  <c r="F38"/>
  <c r="AC37"/>
  <c r="AB37"/>
  <c r="Y37"/>
  <c r="X37"/>
  <c r="U37"/>
  <c r="T37"/>
  <c r="Q37"/>
  <c r="P37"/>
  <c r="L37"/>
  <c r="K37"/>
  <c r="G37"/>
  <c r="F37"/>
  <c r="AC36"/>
  <c r="AB36"/>
  <c r="Y36"/>
  <c r="X36"/>
  <c r="U36"/>
  <c r="T36"/>
  <c r="Q36"/>
  <c r="P36"/>
  <c r="L36"/>
  <c r="K36"/>
  <c r="G36"/>
  <c r="F36"/>
  <c r="AC35"/>
  <c r="AB35"/>
  <c r="Y35"/>
  <c r="X35"/>
  <c r="U35"/>
  <c r="T35"/>
  <c r="Q35"/>
  <c r="P35"/>
  <c r="L35"/>
  <c r="K35"/>
  <c r="G35"/>
  <c r="F35"/>
  <c r="AC34"/>
  <c r="AB34"/>
  <c r="Y34"/>
  <c r="X34"/>
  <c r="U34"/>
  <c r="T34"/>
  <c r="Q34"/>
  <c r="P34"/>
  <c r="L34"/>
  <c r="K34"/>
  <c r="G34"/>
  <c r="F34"/>
  <c r="AC33"/>
  <c r="AB33"/>
  <c r="Y33"/>
  <c r="X33"/>
  <c r="U33"/>
  <c r="T33"/>
  <c r="Q33"/>
  <c r="P33"/>
  <c r="L33"/>
  <c r="K33"/>
  <c r="G33"/>
  <c r="F33"/>
  <c r="AC32"/>
  <c r="AB32"/>
  <c r="Y32"/>
  <c r="X32"/>
  <c r="U32"/>
  <c r="T32"/>
  <c r="Q32"/>
  <c r="P32"/>
  <c r="L32"/>
  <c r="K32"/>
  <c r="G32"/>
  <c r="F32"/>
  <c r="AC31"/>
  <c r="AB31"/>
  <c r="Y31"/>
  <c r="X31"/>
  <c r="U31"/>
  <c r="T31"/>
  <c r="Q31"/>
  <c r="P31"/>
  <c r="L31"/>
  <c r="K31"/>
  <c r="G31"/>
  <c r="F31"/>
  <c r="AC30"/>
  <c r="AB30"/>
  <c r="Y30"/>
  <c r="X30"/>
  <c r="U30"/>
  <c r="T30"/>
  <c r="Q30"/>
  <c r="P30"/>
  <c r="L30"/>
  <c r="K30"/>
  <c r="G30"/>
  <c r="F30"/>
  <c r="AC29"/>
  <c r="AB29"/>
  <c r="Y29"/>
  <c r="X29"/>
  <c r="U29"/>
  <c r="T29"/>
  <c r="Q29"/>
  <c r="P29"/>
  <c r="L29"/>
  <c r="K29"/>
  <c r="G29"/>
  <c r="F29"/>
  <c r="AC28"/>
  <c r="AB28"/>
  <c r="Y28"/>
  <c r="X28"/>
  <c r="U28"/>
  <c r="T28"/>
  <c r="Q28"/>
  <c r="P28"/>
  <c r="L28"/>
  <c r="K28"/>
  <c r="G28"/>
  <c r="F28"/>
  <c r="AC27"/>
  <c r="AB27"/>
  <c r="Y27"/>
  <c r="X27"/>
  <c r="U27"/>
  <c r="T27"/>
  <c r="Q27"/>
  <c r="P27"/>
  <c r="L27"/>
  <c r="K27"/>
  <c r="G27"/>
  <c r="F27"/>
  <c r="AC26"/>
  <c r="AB26"/>
  <c r="Y26"/>
  <c r="X26"/>
  <c r="U26"/>
  <c r="T26"/>
  <c r="Q26"/>
  <c r="P26"/>
  <c r="L26"/>
  <c r="K26"/>
  <c r="G26"/>
  <c r="F26"/>
  <c r="AC25"/>
  <c r="AB25"/>
  <c r="Y25"/>
  <c r="X25"/>
  <c r="U25"/>
  <c r="T25"/>
  <c r="Q25"/>
  <c r="P25"/>
  <c r="L25"/>
  <c r="K25"/>
  <c r="G25"/>
  <c r="F25"/>
  <c r="AC24"/>
  <c r="AB24"/>
  <c r="Y24"/>
  <c r="X24"/>
  <c r="U24"/>
  <c r="T24"/>
  <c r="Q24"/>
  <c r="P24"/>
  <c r="L24"/>
  <c r="K24"/>
  <c r="G24"/>
  <c r="F24"/>
  <c r="AC23"/>
  <c r="AB23"/>
  <c r="Y23"/>
  <c r="X23"/>
  <c r="U23"/>
  <c r="T23"/>
  <c r="Q23"/>
  <c r="P23"/>
  <c r="L23"/>
  <c r="K23"/>
  <c r="G23"/>
  <c r="F23"/>
  <c r="AC22"/>
  <c r="AB22"/>
  <c r="Y22"/>
  <c r="X22"/>
  <c r="U22"/>
  <c r="T22"/>
  <c r="Q22"/>
  <c r="P22"/>
  <c r="L22"/>
  <c r="K22"/>
  <c r="G22"/>
  <c r="F22"/>
  <c r="AC21"/>
  <c r="AB21"/>
  <c r="Y21"/>
  <c r="X21"/>
  <c r="U21"/>
  <c r="T21"/>
  <c r="Q21"/>
  <c r="P21"/>
  <c r="L21"/>
  <c r="K21"/>
  <c r="G21"/>
  <c r="F21"/>
  <c r="AC20"/>
  <c r="AB20"/>
  <c r="Y20"/>
  <c r="X20"/>
  <c r="U20"/>
  <c r="T20"/>
  <c r="Q20"/>
  <c r="P20"/>
  <c r="L20"/>
  <c r="K20"/>
  <c r="G20"/>
  <c r="F20"/>
  <c r="AC19"/>
  <c r="AB19"/>
  <c r="Y19"/>
  <c r="X19"/>
  <c r="U19"/>
  <c r="T19"/>
  <c r="Q19"/>
  <c r="P19"/>
  <c r="L19"/>
  <c r="K19"/>
  <c r="G19"/>
  <c r="F19"/>
  <c r="AC18"/>
  <c r="AB18"/>
  <c r="Y18"/>
  <c r="X18"/>
  <c r="U18"/>
  <c r="T18"/>
  <c r="Q18"/>
  <c r="P18"/>
  <c r="L18"/>
  <c r="K18"/>
  <c r="G18"/>
  <c r="F18"/>
  <c r="AC17"/>
  <c r="AB17"/>
  <c r="Y17"/>
  <c r="X17"/>
  <c r="U17"/>
  <c r="T17"/>
  <c r="Q17"/>
  <c r="P17"/>
  <c r="L17"/>
  <c r="K17"/>
  <c r="G17"/>
  <c r="F17"/>
  <c r="AC16"/>
  <c r="AB16"/>
  <c r="Y16"/>
  <c r="X16"/>
  <c r="U16"/>
  <c r="T16"/>
  <c r="Q16"/>
  <c r="P16"/>
  <c r="L16"/>
  <c r="K16"/>
  <c r="G16"/>
  <c r="F16"/>
  <c r="AC15"/>
  <c r="AB15"/>
  <c r="Y15"/>
  <c r="X15"/>
  <c r="U15"/>
  <c r="T15"/>
  <c r="Q15"/>
  <c r="P15"/>
  <c r="L15"/>
  <c r="K15"/>
  <c r="G15"/>
  <c r="F15"/>
  <c r="AC14"/>
  <c r="AB14"/>
  <c r="Y14"/>
  <c r="X14"/>
  <c r="U14"/>
  <c r="T14"/>
  <c r="Q14"/>
  <c r="P14"/>
  <c r="L14"/>
  <c r="K14"/>
  <c r="G14"/>
  <c r="F14"/>
  <c r="AC13"/>
  <c r="AB13"/>
  <c r="Y13"/>
  <c r="X13"/>
  <c r="U13"/>
  <c r="T13"/>
  <c r="Q13"/>
  <c r="P13"/>
  <c r="L13"/>
  <c r="K13"/>
  <c r="G13"/>
  <c r="F13"/>
  <c r="AC12"/>
  <c r="AB12"/>
  <c r="Y12"/>
  <c r="X12"/>
  <c r="U12"/>
  <c r="T12"/>
  <c r="Q12"/>
  <c r="P12"/>
  <c r="L12"/>
  <c r="K12"/>
  <c r="G12"/>
  <c r="F12"/>
  <c r="AC11"/>
  <c r="AB11"/>
  <c r="Y11"/>
  <c r="X11"/>
  <c r="U11"/>
  <c r="T11"/>
  <c r="Q11"/>
  <c r="P11"/>
  <c r="L11"/>
  <c r="K11"/>
  <c r="G11"/>
  <c r="F11"/>
  <c r="AC10"/>
  <c r="AB10"/>
  <c r="Y10"/>
  <c r="X10"/>
  <c r="U10"/>
  <c r="T10"/>
  <c r="Q10"/>
  <c r="P10"/>
  <c r="L10"/>
  <c r="K10"/>
  <c r="G10"/>
  <c r="F10"/>
  <c r="AC9"/>
  <c r="AB9"/>
  <c r="Y9"/>
  <c r="X9"/>
  <c r="U9"/>
  <c r="T9"/>
  <c r="Q9"/>
  <c r="P9"/>
  <c r="L9"/>
  <c r="K9"/>
  <c r="G9"/>
  <c r="F9"/>
  <c r="AC8"/>
  <c r="AB8"/>
  <c r="Y8"/>
  <c r="X8"/>
  <c r="U8"/>
  <c r="T8"/>
  <c r="Q8"/>
  <c r="P8"/>
  <c r="L8"/>
  <c r="K8"/>
  <c r="G8"/>
  <c r="F8"/>
</calcChain>
</file>

<file path=xl/sharedStrings.xml><?xml version="1.0" encoding="utf-8"?>
<sst xmlns="http://schemas.openxmlformats.org/spreadsheetml/2006/main" count="321" uniqueCount="126">
  <si>
    <t>Total Auditor</t>
    <phoneticPr fontId="4" type="noConversion"/>
  </si>
  <si>
    <t>Laslovich Minus Rosendale</t>
    <phoneticPr fontId="4" type="noConversion"/>
  </si>
  <si>
    <t>Romano Dem</t>
    <phoneticPr fontId="4" type="noConversion"/>
  </si>
  <si>
    <t>Arntzen GOP</t>
    <phoneticPr fontId="4" type="noConversion"/>
  </si>
  <si>
    <t>Total OPI</t>
    <phoneticPr fontId="4" type="noConversion"/>
  </si>
  <si>
    <t>Romano Minus Arntzen</t>
    <phoneticPr fontId="4" type="noConversion"/>
  </si>
  <si>
    <t>Jent Dem</t>
    <phoneticPr fontId="4" type="noConversion"/>
  </si>
  <si>
    <t>Fox GOP</t>
    <phoneticPr fontId="4" type="noConversion"/>
  </si>
  <si>
    <t>Total AG</t>
    <phoneticPr fontId="4" type="noConversion"/>
  </si>
  <si>
    <t>Jent Minus Fox</t>
    <phoneticPr fontId="4" type="noConversion"/>
  </si>
  <si>
    <t>Lewis &amp; Clark</t>
  </si>
  <si>
    <t>TOTALS</t>
  </si>
  <si>
    <t>Wibaux</t>
  </si>
  <si>
    <t>Yellowstone</t>
  </si>
  <si>
    <t xml:space="preserve"> </t>
    <phoneticPr fontId="4" type="noConversion"/>
  </si>
  <si>
    <t>2016 Gen Reg Voters</t>
    <phoneticPr fontId="4" type="noConversion"/>
  </si>
  <si>
    <t>Dem Voters per County CC Delegate</t>
    <phoneticPr fontId="4" type="noConversion"/>
  </si>
  <si>
    <t>Median</t>
    <phoneticPr fontId="4" type="noConversion"/>
  </si>
  <si>
    <t>Prepared by James Conner, flatheadmemo.com, using official data from the website of Montana's Secretary of State.</t>
    <phoneticPr fontId="4" type="noConversion"/>
  </si>
  <si>
    <t>Montana Statewide Partisan Offices, 2016 General Election</t>
    <phoneticPr fontId="4" type="noConversion"/>
  </si>
  <si>
    <t/>
  </si>
  <si>
    <t>U.S. Representative</t>
    <phoneticPr fontId="4" type="noConversion"/>
  </si>
  <si>
    <t>Governor</t>
    <phoneticPr fontId="4" type="noConversion"/>
  </si>
  <si>
    <t>Secretary of State</t>
    <phoneticPr fontId="4" type="noConversion"/>
  </si>
  <si>
    <t>Auditor</t>
    <phoneticPr fontId="4" type="noConversion"/>
  </si>
  <si>
    <t>Office of Public Instruction</t>
    <phoneticPr fontId="4" type="noConversion"/>
  </si>
  <si>
    <t>Attorney General</t>
    <phoneticPr fontId="4" type="noConversion"/>
  </si>
  <si>
    <t>Juneau Dem</t>
    <phoneticPr fontId="4" type="noConversion"/>
  </si>
  <si>
    <t>Breckenridge Lib</t>
    <phoneticPr fontId="4" type="noConversion"/>
  </si>
  <si>
    <t>Zinke GOP</t>
    <phoneticPr fontId="4" type="noConversion"/>
  </si>
  <si>
    <t>Total Congress</t>
    <phoneticPr fontId="4" type="noConversion"/>
  </si>
  <si>
    <t>Juneau Minus Zinke</t>
    <phoneticPr fontId="4" type="noConversion"/>
  </si>
  <si>
    <t>Bullock Dem</t>
    <phoneticPr fontId="4" type="noConversion"/>
  </si>
  <si>
    <t>Dunlap Lib</t>
    <phoneticPr fontId="4" type="noConversion"/>
  </si>
  <si>
    <t>Gianforte GOP</t>
    <phoneticPr fontId="4" type="noConversion"/>
  </si>
  <si>
    <t>Total Gov</t>
    <phoneticPr fontId="4" type="noConversion"/>
  </si>
  <si>
    <t>Bullock Minus GG</t>
    <phoneticPr fontId="4" type="noConversion"/>
  </si>
  <si>
    <t>Lindeen Dem</t>
    <phoneticPr fontId="4" type="noConversion"/>
  </si>
  <si>
    <t>Roots Lib</t>
    <phoneticPr fontId="4" type="noConversion"/>
  </si>
  <si>
    <t>Stapleton GOP</t>
    <phoneticPr fontId="4" type="noConversion"/>
  </si>
  <si>
    <t>Total SecST</t>
    <phoneticPr fontId="4" type="noConversion"/>
  </si>
  <si>
    <t>Lindeen Minus Stapleton</t>
    <phoneticPr fontId="4" type="noConversion"/>
  </si>
  <si>
    <t>Laslovich Dem</t>
    <phoneticPr fontId="4" type="noConversion"/>
  </si>
  <si>
    <t>Rosendale GOP</t>
    <phoneticPr fontId="4" type="noConversion"/>
  </si>
  <si>
    <t>Votes Cast for Democratic Candidates for Statewide Office</t>
    <phoneticPr fontId="4" type="noConversion"/>
  </si>
  <si>
    <t>DRAFT speadsheet by James Conner, flatheadmemo.com, using MT SecST data.</t>
    <phoneticPr fontId="4" type="noConversion"/>
  </si>
  <si>
    <t>MSLA Median/County Median</t>
    <phoneticPr fontId="4" type="noConversion"/>
  </si>
  <si>
    <t>Votes Cast 2016 Gen</t>
    <phoneticPr fontId="4" type="noConversion"/>
  </si>
  <si>
    <t>Reg Turnout 2016 Gen</t>
    <phoneticPr fontId="4" type="noConversion"/>
  </si>
  <si>
    <t>2016 Pop Estimate</t>
    <phoneticPr fontId="4" type="noConversion"/>
  </si>
  <si>
    <t>Dem Median Percent 2016 Reg</t>
    <phoneticPr fontId="4" type="noConversion"/>
  </si>
  <si>
    <t>Fallon (2)</t>
    <phoneticPr fontId="4" type="noConversion"/>
  </si>
  <si>
    <r>
      <t>Note 1</t>
    </r>
    <r>
      <rPr>
        <sz val="12"/>
        <rFont val="Calibri"/>
      </rPr>
      <t xml:space="preserve">. Glacier has had a Dem CC in the past, but does not now have an active Dem CC. There's a high probability the CC will be reorganized and operational by 2018. </t>
    </r>
    <r>
      <rPr>
        <b/>
        <sz val="12"/>
        <rFont val="Calibri"/>
      </rPr>
      <t>Note 2.</t>
    </r>
    <r>
      <rPr>
        <sz val="12"/>
        <rFont val="Calibri"/>
      </rPr>
      <t xml:space="preserve"> Fallon is the lowest producer of Dem votes of the counties with active Dem CCs.</t>
    </r>
    <phoneticPr fontId="4" type="noConversion"/>
  </si>
  <si>
    <t>Glacier (1)</t>
    <phoneticPr fontId="4" type="noConversion"/>
  </si>
  <si>
    <t>County</t>
  </si>
  <si>
    <t>Active County Central Committee?</t>
    <phoneticPr fontId="4" type="noConversion"/>
  </si>
  <si>
    <t>2010 Census Count</t>
    <phoneticPr fontId="4" type="noConversion"/>
  </si>
  <si>
    <t>Dem District</t>
    <phoneticPr fontId="4" type="noConversion"/>
  </si>
  <si>
    <t>U.S. House</t>
    <phoneticPr fontId="4" type="noConversion"/>
  </si>
  <si>
    <t>Governor</t>
    <phoneticPr fontId="4" type="noConversion"/>
  </si>
  <si>
    <t>SecST</t>
    <phoneticPr fontId="4" type="noConversion"/>
  </si>
  <si>
    <t>AG</t>
    <phoneticPr fontId="4" type="noConversion"/>
  </si>
  <si>
    <t>Auditor</t>
    <phoneticPr fontId="4" type="noConversion"/>
  </si>
  <si>
    <t>OPI</t>
    <phoneticPr fontId="4" type="noConversion"/>
  </si>
  <si>
    <t>Total</t>
    <phoneticPr fontId="4" type="noConversion"/>
  </si>
  <si>
    <t>Percent Median Dem Votes</t>
    <phoneticPr fontId="4" type="noConversion"/>
  </si>
  <si>
    <t>Montana</t>
  </si>
  <si>
    <t>Beaverhead</t>
  </si>
  <si>
    <t>YES</t>
    <phoneticPr fontId="4" type="noConversion"/>
  </si>
  <si>
    <t>W</t>
    <phoneticPr fontId="4" type="noConversion"/>
  </si>
  <si>
    <t>Big Horn</t>
  </si>
  <si>
    <t>E</t>
    <phoneticPr fontId="4" type="noConversion"/>
  </si>
  <si>
    <t>Blaine</t>
  </si>
  <si>
    <t>Broadwater</t>
  </si>
  <si>
    <t>YES</t>
    <phoneticPr fontId="4" type="noConversion"/>
  </si>
  <si>
    <t>W</t>
    <phoneticPr fontId="4" type="noConversion"/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</si>
  <si>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</si>
  <si>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</si>
  <si>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</si>
  <si>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</si>
  <si>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</si>
  <si>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</si>
  <si>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</si>
  <si>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</si>
  <si>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</si>
  <si>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</si>
  <si>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</si>
  <si>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</si>
  <si>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</si>
  <si>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</si>
  <si>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</si>
  <si>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</si>
  <si>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</si>
  <si>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</si>
  <si>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</si>
  <si>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</si>
  <si>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and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</si>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</sst>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2"/>
      <name val="Calibri"/>
    </font>
    <font>
      <b/>
      <sz val="12"/>
      <name val="Calibri"/>
    </font>
    <font>
      <b/>
      <sz val="12"/>
      <name val="Calibri"/>
    </font>
    <font>
      <i/>
      <sz val="12"/>
      <name val="Calibri"/>
    </font>
    <font>
      <sz val="8"/>
      <name val="Calibri"/>
    </font>
    <font>
      <sz val="12"/>
      <color indexed="9"/>
      <name val="Calibri"/>
    </font>
    <font>
      <b/>
      <sz val="12"/>
      <color indexed="9"/>
      <name val="Calibri"/>
    </font>
    <font>
      <sz val="12"/>
      <color indexed="23"/>
      <name val="Calibri"/>
    </font>
    <font>
      <b/>
      <sz val="12"/>
      <color indexed="12"/>
      <name val="Calibri"/>
    </font>
    <font>
      <b/>
      <sz val="12"/>
      <color indexed="13"/>
      <name val="Calibri"/>
    </font>
    <font>
      <b/>
      <sz val="14"/>
      <name val="Calibri"/>
    </font>
    <font>
      <sz val="12"/>
      <color indexed="55"/>
      <name val="Calibri"/>
    </font>
    <font>
      <sz val="12"/>
      <color indexed="8"/>
      <name val="Calibri"/>
    </font>
    <font>
      <b/>
      <sz val="24"/>
      <color indexed="9"/>
      <name val="Calibri"/>
    </font>
    <font>
      <b/>
      <sz val="16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3" fontId="2" fillId="5" borderId="1" xfId="0" applyNumberFormat="1" applyFont="1" applyFill="1" applyBorder="1"/>
    <xf numFmtId="3" fontId="2" fillId="5" borderId="1" xfId="0" applyNumberFormat="1" applyFont="1" applyFill="1" applyBorder="1" applyAlignment="1">
      <alignment horizontal="center"/>
    </xf>
    <xf numFmtId="3" fontId="2" fillId="5" borderId="0" xfId="0" applyNumberFormat="1" applyFont="1" applyFill="1"/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quotePrefix="1" applyAlignment="1">
      <alignment horizontal="center" wrapText="1"/>
    </xf>
    <xf numFmtId="3" fontId="0" fillId="0" borderId="4" xfId="0" applyNumberFormat="1" applyBorder="1"/>
    <xf numFmtId="3" fontId="2" fillId="5" borderId="3" xfId="0" applyNumberFormat="1" applyFont="1" applyFill="1" applyBorder="1"/>
    <xf numFmtId="3" fontId="0" fillId="0" borderId="3" xfId="0" applyNumberFormat="1" applyBorder="1"/>
    <xf numFmtId="0" fontId="5" fillId="2" borderId="2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3" fontId="0" fillId="0" borderId="0" xfId="0" applyNumberFormat="1"/>
    <xf numFmtId="164" fontId="2" fillId="5" borderId="1" xfId="0" applyNumberFormat="1" applyFont="1" applyFill="1" applyBorder="1"/>
    <xf numFmtId="164" fontId="7" fillId="0" borderId="1" xfId="0" applyNumberFormat="1" applyFont="1" applyFill="1" applyBorder="1"/>
    <xf numFmtId="3" fontId="2" fillId="5" borderId="4" xfId="0" applyNumberFormat="1" applyFont="1" applyFill="1" applyBorder="1"/>
    <xf numFmtId="0" fontId="6" fillId="4" borderId="2" xfId="0" applyFont="1" applyFill="1" applyBorder="1" applyAlignment="1">
      <alignment horizontal="center" wrapText="1"/>
    </xf>
    <xf numFmtId="0" fontId="8" fillId="0" borderId="1" xfId="0" applyFont="1" applyBorder="1"/>
    <xf numFmtId="0" fontId="9" fillId="4" borderId="1" xfId="0" applyFont="1" applyFill="1" applyBorder="1"/>
    <xf numFmtId="0" fontId="3" fillId="0" borderId="1" xfId="0" applyFont="1" applyBorder="1" applyAlignment="1">
      <alignment horizontal="center"/>
    </xf>
    <xf numFmtId="165" fontId="7" fillId="0" borderId="4" xfId="0" applyNumberFormat="1" applyFont="1" applyBorder="1"/>
    <xf numFmtId="3" fontId="0" fillId="0" borderId="1" xfId="0" applyNumberFormat="1" applyBorder="1"/>
    <xf numFmtId="0" fontId="6" fillId="6" borderId="1" xfId="0" applyFont="1" applyFill="1" applyBorder="1" applyAlignment="1">
      <alignment horizontal="center" wrapText="1"/>
    </xf>
    <xf numFmtId="164" fontId="0" fillId="0" borderId="1" xfId="0" applyNumberFormat="1" applyBorder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/>
    </xf>
    <xf numFmtId="0" fontId="12" fillId="7" borderId="0" xfId="0" applyFont="1" applyFill="1" applyAlignment="1">
      <alignment horizontal="center" wrapText="1"/>
    </xf>
    <xf numFmtId="164" fontId="0" fillId="0" borderId="3" xfId="0" applyNumberFormat="1" applyBorder="1"/>
    <xf numFmtId="3" fontId="0" fillId="5" borderId="1" xfId="0" applyNumberFormat="1" applyFill="1" applyBorder="1"/>
    <xf numFmtId="0" fontId="13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3" fontId="11" fillId="0" borderId="1" xfId="0" applyNumberFormat="1" applyFont="1" applyBorder="1"/>
  </cellXfs>
  <cellStyles count="1">
    <cellStyle name="Normal" xfId="0" builtinId="0"/>
  </cellStyles>
  <dxfs count="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fgColor indexed="10"/>
          <bgColor indexed="10"/>
        </patternFill>
      </fill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9"/>
      </font>
      <fill>
        <patternFill>
          <fgColor indexed="10"/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fgColor indexed="12"/>
          <bgColor indexed="12"/>
        </patternFill>
      </fill>
    </dxf>
    <dxf>
      <font>
        <condense val="0"/>
        <extend val="0"/>
        <color indexed="55"/>
      </font>
    </dxf>
    <dxf>
      <font>
        <b/>
        <i val="0"/>
        <condense val="0"/>
        <extend val="0"/>
        <color indexed="9"/>
      </font>
      <fill>
        <patternFill>
          <fgColor indexed="57"/>
          <bgColor indexed="57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U68"/>
  <sheetViews>
    <sheetView tabSelected="1" zoomScale="125" workbookViewId="0">
      <pane ySplit="4" topLeftCell="A5" activePane="bottomLeft" state="frozen"/>
      <selection pane="bottomLeft" activeCell="Q16" sqref="Q16"/>
    </sheetView>
  </sheetViews>
  <sheetFormatPr baseColWidth="10" defaultRowHeight="15"/>
  <cols>
    <col min="1" max="1" width="5.83203125" customWidth="1"/>
    <col min="2" max="2" width="14" customWidth="1"/>
    <col min="3" max="3" width="11.83203125" style="1" customWidth="1"/>
    <col min="4" max="4" width="8.5" customWidth="1"/>
    <col min="5" max="5" width="9.83203125" customWidth="1"/>
    <col min="6" max="6" width="8.33203125" style="1" customWidth="1"/>
    <col min="7" max="7" width="9.5" customWidth="1"/>
    <col min="10" max="10" width="9.6640625" customWidth="1"/>
    <col min="12" max="13" width="10" customWidth="1"/>
    <col min="14" max="14" width="9.33203125" customWidth="1"/>
    <col min="15" max="15" width="9.1640625" customWidth="1"/>
    <col min="20" max="20" width="8.1640625" customWidth="1"/>
  </cols>
  <sheetData>
    <row r="2" spans="1:21">
      <c r="B2" s="36" t="s">
        <v>45</v>
      </c>
      <c r="C2" s="36"/>
      <c r="D2" s="36"/>
      <c r="E2" s="36"/>
      <c r="F2" s="36"/>
      <c r="G2" s="36"/>
      <c r="H2" s="36"/>
    </row>
    <row r="3" spans="1:21" ht="18">
      <c r="J3" s="37" t="s">
        <v>44</v>
      </c>
      <c r="K3" s="37"/>
      <c r="L3" s="37"/>
      <c r="M3" s="37"/>
      <c r="N3" s="37"/>
      <c r="O3" s="37"/>
      <c r="P3" s="37"/>
      <c r="Q3" s="37"/>
    </row>
    <row r="4" spans="1:21" s="5" customFormat="1" ht="60">
      <c r="A4" s="17" t="s">
        <v>14</v>
      </c>
      <c r="B4" s="2" t="s">
        <v>54</v>
      </c>
      <c r="C4" s="2" t="s">
        <v>55</v>
      </c>
      <c r="D4" s="2" t="s">
        <v>56</v>
      </c>
      <c r="E4" s="2" t="s">
        <v>49</v>
      </c>
      <c r="F4" s="2" t="s">
        <v>57</v>
      </c>
      <c r="G4" s="2" t="s">
        <v>15</v>
      </c>
      <c r="H4" s="2" t="s">
        <v>47</v>
      </c>
      <c r="I4" s="21" t="s">
        <v>48</v>
      </c>
      <c r="J4" s="3" t="s">
        <v>58</v>
      </c>
      <c r="K4" s="3" t="s">
        <v>59</v>
      </c>
      <c r="L4" s="3" t="s">
        <v>60</v>
      </c>
      <c r="M4" s="3" t="s">
        <v>61</v>
      </c>
      <c r="N4" s="3" t="s">
        <v>62</v>
      </c>
      <c r="O4" s="3" t="s">
        <v>63</v>
      </c>
      <c r="P4" s="3" t="s">
        <v>64</v>
      </c>
      <c r="Q4" s="38" t="s">
        <v>17</v>
      </c>
      <c r="R4" s="27" t="s">
        <v>65</v>
      </c>
      <c r="S4" s="22" t="s">
        <v>50</v>
      </c>
      <c r="T4" s="33" t="s">
        <v>46</v>
      </c>
      <c r="U4" s="33" t="s">
        <v>16</v>
      </c>
    </row>
    <row r="5" spans="1:21">
      <c r="B5" s="6" t="s">
        <v>66</v>
      </c>
      <c r="C5" s="7"/>
      <c r="D5" s="8">
        <v>989415</v>
      </c>
      <c r="E5" s="8">
        <v>1042520</v>
      </c>
      <c r="F5" s="9"/>
      <c r="G5" s="10">
        <f t="shared" ref="G5:Q5" si="0">SUM(G6:G61)</f>
        <v>694370</v>
      </c>
      <c r="H5" s="10">
        <v>516901</v>
      </c>
      <c r="I5" s="24">
        <f>(H5/G5)*100</f>
        <v>74.441724152829181</v>
      </c>
      <c r="J5" s="19">
        <f t="shared" si="0"/>
        <v>205919</v>
      </c>
      <c r="K5" s="8">
        <f t="shared" si="0"/>
        <v>255933</v>
      </c>
      <c r="L5" s="8">
        <f t="shared" si="0"/>
        <v>204861</v>
      </c>
      <c r="M5" s="8">
        <f t="shared" si="0"/>
        <v>158970</v>
      </c>
      <c r="N5" s="8">
        <f t="shared" si="0"/>
        <v>224925</v>
      </c>
      <c r="O5" s="8">
        <f t="shared" si="0"/>
        <v>237590</v>
      </c>
      <c r="P5" s="26">
        <f t="shared" si="0"/>
        <v>1288198</v>
      </c>
      <c r="Q5" s="8">
        <f t="shared" si="0"/>
        <v>217262</v>
      </c>
      <c r="R5" s="20"/>
      <c r="S5" s="31">
        <f>(Q5/G5)*100</f>
        <v>31.289082189610728</v>
      </c>
      <c r="T5" s="12"/>
      <c r="U5" s="12"/>
    </row>
    <row r="6" spans="1:21">
      <c r="B6" s="28" t="s">
        <v>67</v>
      </c>
      <c r="C6" s="13" t="s">
        <v>68</v>
      </c>
      <c r="D6" s="11">
        <v>9246</v>
      </c>
      <c r="E6" s="11">
        <v>9401</v>
      </c>
      <c r="F6" s="14" t="s">
        <v>69</v>
      </c>
      <c r="G6" s="11">
        <v>6733</v>
      </c>
      <c r="H6" s="23">
        <v>5088</v>
      </c>
      <c r="I6" s="25">
        <f t="shared" ref="I6:I61" si="1">(H6/G6)*100</f>
        <v>75.568097430565871</v>
      </c>
      <c r="J6" s="20">
        <v>1424</v>
      </c>
      <c r="K6" s="11">
        <v>1989</v>
      </c>
      <c r="L6" s="11">
        <v>1410</v>
      </c>
      <c r="M6" s="11">
        <v>1019</v>
      </c>
      <c r="N6" s="11">
        <v>1898</v>
      </c>
      <c r="O6" s="11">
        <v>1774</v>
      </c>
      <c r="P6" s="18">
        <f t="shared" ref="P6:P61" si="2">SUM(J6:O6)</f>
        <v>9514</v>
      </c>
      <c r="Q6" s="40">
        <f t="shared" ref="Q6:Q61" si="3">MEDIAN(J6:O6)</f>
        <v>1599</v>
      </c>
      <c r="R6" s="39">
        <f>(Q6/217262)*100</f>
        <v>0.73597775957139311</v>
      </c>
      <c r="S6" s="31">
        <f t="shared" ref="S6:S61" si="4">(Q6/G6)*100</f>
        <v>23.748700430714393</v>
      </c>
      <c r="T6" s="34">
        <f>35483/Q6</f>
        <v>22.190744215134458</v>
      </c>
      <c r="U6" s="32">
        <f>Q6/4</f>
        <v>399.75</v>
      </c>
    </row>
    <row r="7" spans="1:21">
      <c r="B7" s="28" t="s">
        <v>70</v>
      </c>
      <c r="C7" s="13" t="s">
        <v>68</v>
      </c>
      <c r="D7" s="11">
        <v>12865</v>
      </c>
      <c r="E7" s="11">
        <v>13343</v>
      </c>
      <c r="F7" s="14" t="s">
        <v>71</v>
      </c>
      <c r="G7" s="15">
        <v>7994</v>
      </c>
      <c r="H7" s="23">
        <v>4434</v>
      </c>
      <c r="I7" s="25">
        <f t="shared" si="1"/>
        <v>55.466599949962472</v>
      </c>
      <c r="J7" s="20">
        <v>2393</v>
      </c>
      <c r="K7" s="11">
        <v>2724</v>
      </c>
      <c r="L7" s="11">
        <v>2531</v>
      </c>
      <c r="M7" s="11">
        <v>1810</v>
      </c>
      <c r="N7" s="11">
        <v>2505</v>
      </c>
      <c r="O7" s="11">
        <v>2640</v>
      </c>
      <c r="P7" s="18">
        <f t="shared" si="2"/>
        <v>14603</v>
      </c>
      <c r="Q7" s="40">
        <f t="shared" si="3"/>
        <v>2518</v>
      </c>
      <c r="R7" s="39">
        <f t="shared" ref="R7:R61" si="5">(Q7/217262)*100</f>
        <v>1.1589693549723377</v>
      </c>
      <c r="S7" s="31">
        <f t="shared" si="4"/>
        <v>31.498623967975981</v>
      </c>
      <c r="T7" s="34">
        <f t="shared" ref="T7:T61" si="6">35483/Q7</f>
        <v>14.091739475774425</v>
      </c>
      <c r="U7" s="32">
        <f t="shared" ref="U7:U61" si="7">Q7/4</f>
        <v>629.5</v>
      </c>
    </row>
    <row r="8" spans="1:21">
      <c r="B8" s="28" t="s">
        <v>72</v>
      </c>
      <c r="C8" s="13" t="s">
        <v>68</v>
      </c>
      <c r="D8" s="11">
        <v>6491</v>
      </c>
      <c r="E8" s="11">
        <v>6601</v>
      </c>
      <c r="F8" s="14" t="s">
        <v>71</v>
      </c>
      <c r="G8" s="15">
        <v>3937</v>
      </c>
      <c r="H8" s="23">
        <v>2818</v>
      </c>
      <c r="I8" s="25">
        <f t="shared" si="1"/>
        <v>71.577343154686318</v>
      </c>
      <c r="J8" s="20">
        <v>1476</v>
      </c>
      <c r="K8" s="11">
        <v>1629</v>
      </c>
      <c r="L8" s="11">
        <v>1483</v>
      </c>
      <c r="M8" s="11">
        <v>1174</v>
      </c>
      <c r="N8" s="11">
        <v>1487</v>
      </c>
      <c r="O8" s="11">
        <v>1586</v>
      </c>
      <c r="P8" s="18">
        <f t="shared" si="2"/>
        <v>8835</v>
      </c>
      <c r="Q8" s="40">
        <f t="shared" si="3"/>
        <v>1485</v>
      </c>
      <c r="R8" s="39">
        <f t="shared" si="5"/>
        <v>0.68350654969575897</v>
      </c>
      <c r="S8" s="31">
        <f t="shared" si="4"/>
        <v>37.719075438150881</v>
      </c>
      <c r="T8" s="34">
        <f t="shared" si="6"/>
        <v>23.894276094276094</v>
      </c>
      <c r="U8" s="32">
        <f t="shared" si="7"/>
        <v>371.25</v>
      </c>
    </row>
    <row r="9" spans="1:21">
      <c r="B9" s="28" t="s">
        <v>73</v>
      </c>
      <c r="C9" s="13" t="s">
        <v>74</v>
      </c>
      <c r="D9" s="11">
        <v>5612</v>
      </c>
      <c r="E9" s="11">
        <v>5747</v>
      </c>
      <c r="F9" s="14" t="s">
        <v>75</v>
      </c>
      <c r="G9" s="15">
        <v>4216</v>
      </c>
      <c r="H9" s="23">
        <v>3265</v>
      </c>
      <c r="I9" s="25">
        <f t="shared" si="1"/>
        <v>77.443074003795061</v>
      </c>
      <c r="J9" s="20">
        <v>710</v>
      </c>
      <c r="K9" s="11">
        <v>1282</v>
      </c>
      <c r="L9" s="11">
        <v>846</v>
      </c>
      <c r="M9" s="11">
        <v>524</v>
      </c>
      <c r="N9" s="11">
        <v>980</v>
      </c>
      <c r="O9" s="11">
        <v>1007</v>
      </c>
      <c r="P9" s="18">
        <f t="shared" si="2"/>
        <v>5349</v>
      </c>
      <c r="Q9" s="40">
        <f t="shared" si="3"/>
        <v>913</v>
      </c>
      <c r="R9" s="39">
        <f t="shared" si="5"/>
        <v>0.42022995277591113</v>
      </c>
      <c r="S9" s="31">
        <f t="shared" si="4"/>
        <v>21.655597722960152</v>
      </c>
      <c r="T9" s="34">
        <f t="shared" si="6"/>
        <v>38.864184008762322</v>
      </c>
      <c r="U9" s="32">
        <f t="shared" si="7"/>
        <v>228.25</v>
      </c>
    </row>
    <row r="10" spans="1:21">
      <c r="B10" s="28" t="s">
        <v>76</v>
      </c>
      <c r="C10" s="13" t="s">
        <v>74</v>
      </c>
      <c r="D10" s="11">
        <v>10078</v>
      </c>
      <c r="E10" s="11">
        <v>10460</v>
      </c>
      <c r="F10" s="14" t="s">
        <v>71</v>
      </c>
      <c r="G10" s="15">
        <v>7723</v>
      </c>
      <c r="H10" s="23">
        <v>6140</v>
      </c>
      <c r="I10" s="25">
        <f t="shared" si="1"/>
        <v>79.502783892269846</v>
      </c>
      <c r="J10" s="20">
        <v>2156</v>
      </c>
      <c r="K10" s="11">
        <v>2775</v>
      </c>
      <c r="L10" s="11">
        <v>2075</v>
      </c>
      <c r="M10" s="11">
        <v>1590</v>
      </c>
      <c r="N10" s="11">
        <v>2459</v>
      </c>
      <c r="O10" s="11">
        <v>2585</v>
      </c>
      <c r="P10" s="18">
        <f t="shared" si="2"/>
        <v>13640</v>
      </c>
      <c r="Q10" s="40">
        <f t="shared" si="3"/>
        <v>2307.5</v>
      </c>
      <c r="R10" s="39">
        <f t="shared" si="5"/>
        <v>1.0620817262107503</v>
      </c>
      <c r="S10" s="31">
        <f t="shared" si="4"/>
        <v>29.878285640295221</v>
      </c>
      <c r="T10" s="34">
        <f t="shared" si="6"/>
        <v>15.377248104008668</v>
      </c>
      <c r="U10" s="32">
        <f t="shared" si="7"/>
        <v>576.875</v>
      </c>
    </row>
    <row r="11" spans="1:21">
      <c r="B11" s="12" t="s">
        <v>77</v>
      </c>
      <c r="C11" s="13"/>
      <c r="D11" s="11">
        <v>1160</v>
      </c>
      <c r="E11" s="11">
        <v>1203</v>
      </c>
      <c r="F11" s="14" t="s">
        <v>71</v>
      </c>
      <c r="G11" s="15">
        <v>962</v>
      </c>
      <c r="H11" s="23">
        <v>812</v>
      </c>
      <c r="I11" s="25">
        <f t="shared" si="1"/>
        <v>84.407484407484418</v>
      </c>
      <c r="J11" s="20">
        <v>89</v>
      </c>
      <c r="K11" s="11">
        <v>128</v>
      </c>
      <c r="L11" s="11">
        <v>112</v>
      </c>
      <c r="M11" s="11">
        <v>69</v>
      </c>
      <c r="N11" s="11">
        <v>84</v>
      </c>
      <c r="O11" s="11">
        <v>118</v>
      </c>
      <c r="P11" s="18">
        <f t="shared" si="2"/>
        <v>600</v>
      </c>
      <c r="Q11" s="40">
        <f t="shared" si="3"/>
        <v>100.5</v>
      </c>
      <c r="R11" s="39">
        <f t="shared" si="5"/>
        <v>4.6257513969308946E-2</v>
      </c>
      <c r="S11" s="31">
        <f t="shared" si="4"/>
        <v>10.446985446985448</v>
      </c>
      <c r="T11" s="34">
        <f t="shared" si="6"/>
        <v>353.06467661691545</v>
      </c>
      <c r="U11" s="32">
        <f t="shared" si="7"/>
        <v>25.125</v>
      </c>
    </row>
    <row r="12" spans="1:21">
      <c r="B12" s="28" t="s">
        <v>78</v>
      </c>
      <c r="C12" s="13" t="s">
        <v>74</v>
      </c>
      <c r="D12" s="11">
        <v>81327</v>
      </c>
      <c r="E12" s="11">
        <v>81755</v>
      </c>
      <c r="F12" s="14" t="s">
        <v>71</v>
      </c>
      <c r="G12" s="15">
        <v>53867</v>
      </c>
      <c r="H12" s="23">
        <v>35999</v>
      </c>
      <c r="I12" s="25">
        <f t="shared" si="1"/>
        <v>66.829413184324366</v>
      </c>
      <c r="J12" s="20">
        <v>14833</v>
      </c>
      <c r="K12" s="11">
        <v>19019</v>
      </c>
      <c r="L12" s="11">
        <v>14030</v>
      </c>
      <c r="M12" s="11">
        <v>9995</v>
      </c>
      <c r="N12" s="11">
        <v>15878</v>
      </c>
      <c r="O12" s="11">
        <v>18219</v>
      </c>
      <c r="P12" s="18">
        <f t="shared" si="2"/>
        <v>91974</v>
      </c>
      <c r="Q12" s="40">
        <f t="shared" si="3"/>
        <v>15355.5</v>
      </c>
      <c r="R12" s="39">
        <f t="shared" si="5"/>
        <v>7.0677338881166518</v>
      </c>
      <c r="S12" s="31">
        <f t="shared" si="4"/>
        <v>28.506321124250466</v>
      </c>
      <c r="T12" s="34">
        <f t="shared" si="6"/>
        <v>2.3107681286835335</v>
      </c>
      <c r="U12" s="32">
        <f t="shared" si="7"/>
        <v>3838.875</v>
      </c>
    </row>
    <row r="13" spans="1:21">
      <c r="B13" s="12" t="s">
        <v>79</v>
      </c>
      <c r="C13" s="13"/>
      <c r="D13" s="11">
        <v>5813</v>
      </c>
      <c r="E13" s="11">
        <v>5759</v>
      </c>
      <c r="F13" s="14" t="s">
        <v>71</v>
      </c>
      <c r="G13" s="15">
        <v>3509</v>
      </c>
      <c r="H13" s="23">
        <v>2715</v>
      </c>
      <c r="I13" s="25">
        <f t="shared" si="1"/>
        <v>77.37247078939869</v>
      </c>
      <c r="J13" s="20">
        <v>911</v>
      </c>
      <c r="K13" s="11">
        <v>1260</v>
      </c>
      <c r="L13" s="11">
        <v>888</v>
      </c>
      <c r="M13" s="11">
        <v>569</v>
      </c>
      <c r="N13" s="11">
        <v>918</v>
      </c>
      <c r="O13" s="11">
        <v>1113</v>
      </c>
      <c r="P13" s="18">
        <f t="shared" si="2"/>
        <v>5659</v>
      </c>
      <c r="Q13" s="40">
        <f t="shared" si="3"/>
        <v>914.5</v>
      </c>
      <c r="R13" s="39">
        <f t="shared" si="5"/>
        <v>0.42092036343216949</v>
      </c>
      <c r="S13" s="31">
        <f t="shared" si="4"/>
        <v>26.061555998860076</v>
      </c>
      <c r="T13" s="34">
        <f t="shared" si="6"/>
        <v>38.800437397484963</v>
      </c>
      <c r="U13" s="32">
        <f t="shared" si="7"/>
        <v>228.625</v>
      </c>
    </row>
    <row r="14" spans="1:21">
      <c r="B14" s="28" t="s">
        <v>80</v>
      </c>
      <c r="C14" s="13" t="s">
        <v>74</v>
      </c>
      <c r="D14" s="11">
        <v>11699</v>
      </c>
      <c r="E14" s="11">
        <v>11924</v>
      </c>
      <c r="F14" s="14" t="s">
        <v>71</v>
      </c>
      <c r="G14" s="15">
        <v>7134</v>
      </c>
      <c r="H14" s="23">
        <v>5386</v>
      </c>
      <c r="I14" s="25">
        <f t="shared" si="1"/>
        <v>75.497617045135968</v>
      </c>
      <c r="J14" s="20">
        <v>1612</v>
      </c>
      <c r="K14" s="11">
        <v>2065</v>
      </c>
      <c r="L14" s="11">
        <v>1700</v>
      </c>
      <c r="M14" s="11">
        <v>1075</v>
      </c>
      <c r="N14" s="11">
        <v>1831</v>
      </c>
      <c r="O14" s="11">
        <v>2054</v>
      </c>
      <c r="P14" s="18">
        <f t="shared" si="2"/>
        <v>10337</v>
      </c>
      <c r="Q14" s="40">
        <f t="shared" si="3"/>
        <v>1765.5</v>
      </c>
      <c r="R14" s="39">
        <f t="shared" si="5"/>
        <v>0.8126133424160692</v>
      </c>
      <c r="S14" s="31">
        <f t="shared" si="4"/>
        <v>24.747687132043733</v>
      </c>
      <c r="T14" s="34">
        <f t="shared" si="6"/>
        <v>20.097989238176154</v>
      </c>
      <c r="U14" s="32">
        <f t="shared" si="7"/>
        <v>441.375</v>
      </c>
    </row>
    <row r="15" spans="1:21">
      <c r="B15" s="12" t="s">
        <v>81</v>
      </c>
      <c r="C15" s="13"/>
      <c r="D15" s="11">
        <v>1751</v>
      </c>
      <c r="E15" s="11">
        <v>1755</v>
      </c>
      <c r="F15" s="14" t="s">
        <v>71</v>
      </c>
      <c r="G15" s="15">
        <v>1214</v>
      </c>
      <c r="H15" s="23">
        <v>993</v>
      </c>
      <c r="I15" s="25">
        <f t="shared" si="1"/>
        <v>81.795716639209232</v>
      </c>
      <c r="J15" s="20">
        <v>200</v>
      </c>
      <c r="K15" s="11">
        <v>289</v>
      </c>
      <c r="L15" s="11">
        <v>235</v>
      </c>
      <c r="M15" s="11">
        <v>153</v>
      </c>
      <c r="N15" s="11">
        <v>214</v>
      </c>
      <c r="O15" s="11">
        <v>248</v>
      </c>
      <c r="P15" s="18">
        <f t="shared" si="2"/>
        <v>1339</v>
      </c>
      <c r="Q15" s="40">
        <f t="shared" si="3"/>
        <v>224.5</v>
      </c>
      <c r="R15" s="39">
        <f t="shared" si="5"/>
        <v>0.10333146155333192</v>
      </c>
      <c r="S15" s="31">
        <f t="shared" si="4"/>
        <v>18.492586490939043</v>
      </c>
      <c r="T15" s="34">
        <f t="shared" si="6"/>
        <v>158.05345211581292</v>
      </c>
      <c r="U15" s="32">
        <f t="shared" si="7"/>
        <v>56.125</v>
      </c>
    </row>
    <row r="16" spans="1:21">
      <c r="B16" s="28" t="s">
        <v>82</v>
      </c>
      <c r="C16" s="13" t="s">
        <v>74</v>
      </c>
      <c r="D16" s="11">
        <v>8966</v>
      </c>
      <c r="E16" s="11">
        <v>9327</v>
      </c>
      <c r="F16" s="14" t="s">
        <v>71</v>
      </c>
      <c r="G16" s="15">
        <v>5890</v>
      </c>
      <c r="H16" s="23">
        <v>4498</v>
      </c>
      <c r="I16" s="25">
        <f t="shared" si="1"/>
        <v>76.36672325976231</v>
      </c>
      <c r="J16" s="20">
        <v>1098</v>
      </c>
      <c r="K16" s="11">
        <v>1077</v>
      </c>
      <c r="L16" s="11">
        <v>1301</v>
      </c>
      <c r="M16" s="11">
        <v>824</v>
      </c>
      <c r="N16" s="11">
        <v>1085</v>
      </c>
      <c r="O16" s="11">
        <v>1308</v>
      </c>
      <c r="P16" s="18">
        <f t="shared" si="2"/>
        <v>6693</v>
      </c>
      <c r="Q16" s="40">
        <f t="shared" si="3"/>
        <v>1091.5</v>
      </c>
      <c r="R16" s="39">
        <f t="shared" si="5"/>
        <v>0.50238882087065384</v>
      </c>
      <c r="S16" s="31">
        <f t="shared" si="4"/>
        <v>18.531409168081495</v>
      </c>
      <c r="T16" s="34">
        <f t="shared" si="6"/>
        <v>32.508474576271183</v>
      </c>
      <c r="U16" s="32">
        <f t="shared" si="7"/>
        <v>272.875</v>
      </c>
    </row>
    <row r="17" spans="2:21">
      <c r="B17" s="28" t="s">
        <v>83</v>
      </c>
      <c r="C17" s="13" t="s">
        <v>74</v>
      </c>
      <c r="D17" s="11">
        <v>9298</v>
      </c>
      <c r="E17" s="11">
        <v>9085</v>
      </c>
      <c r="F17" s="14" t="s">
        <v>75</v>
      </c>
      <c r="G17" s="15">
        <v>5411</v>
      </c>
      <c r="H17" s="23">
        <v>4425</v>
      </c>
      <c r="I17" s="25">
        <f t="shared" si="1"/>
        <v>81.777859914987985</v>
      </c>
      <c r="J17" s="20">
        <v>2537</v>
      </c>
      <c r="K17" s="11">
        <v>3034</v>
      </c>
      <c r="L17" s="11">
        <v>2527</v>
      </c>
      <c r="M17" s="11">
        <v>2110</v>
      </c>
      <c r="N17" s="11">
        <v>3478</v>
      </c>
      <c r="O17" s="11">
        <v>2967</v>
      </c>
      <c r="P17" s="18">
        <f t="shared" si="2"/>
        <v>16653</v>
      </c>
      <c r="Q17" s="40">
        <f t="shared" si="3"/>
        <v>2752</v>
      </c>
      <c r="R17" s="39">
        <f t="shared" si="5"/>
        <v>1.2666734173486389</v>
      </c>
      <c r="S17" s="31">
        <f t="shared" si="4"/>
        <v>50.859360561818519</v>
      </c>
      <c r="T17" s="34">
        <f t="shared" si="6"/>
        <v>12.893531976744185</v>
      </c>
      <c r="U17" s="32">
        <f t="shared" si="7"/>
        <v>688</v>
      </c>
    </row>
    <row r="18" spans="2:21">
      <c r="B18" s="28" t="s">
        <v>51</v>
      </c>
      <c r="C18" s="13" t="s">
        <v>74</v>
      </c>
      <c r="D18" s="11">
        <v>2890</v>
      </c>
      <c r="E18" s="11">
        <v>3120</v>
      </c>
      <c r="F18" s="14" t="s">
        <v>71</v>
      </c>
      <c r="G18" s="15">
        <v>1980</v>
      </c>
      <c r="H18" s="23">
        <v>1533</v>
      </c>
      <c r="I18" s="25">
        <f t="shared" si="1"/>
        <v>77.424242424242422</v>
      </c>
      <c r="J18" s="20">
        <v>227</v>
      </c>
      <c r="K18" s="11">
        <v>368</v>
      </c>
      <c r="L18" s="11">
        <v>263</v>
      </c>
      <c r="M18" s="11">
        <v>163</v>
      </c>
      <c r="N18" s="11">
        <v>199</v>
      </c>
      <c r="O18" s="11">
        <v>281</v>
      </c>
      <c r="P18" s="18">
        <f t="shared" si="2"/>
        <v>1501</v>
      </c>
      <c r="Q18" s="40">
        <f t="shared" si="3"/>
        <v>245</v>
      </c>
      <c r="R18" s="39">
        <f t="shared" si="5"/>
        <v>0.11276707385552928</v>
      </c>
      <c r="S18" s="31">
        <f t="shared" si="4"/>
        <v>12.373737373737374</v>
      </c>
      <c r="T18" s="34">
        <f t="shared" si="6"/>
        <v>144.82857142857142</v>
      </c>
      <c r="U18" s="32">
        <f t="shared" si="7"/>
        <v>61.25</v>
      </c>
    </row>
    <row r="19" spans="2:21">
      <c r="B19" s="28" t="s">
        <v>85</v>
      </c>
      <c r="C19" s="13" t="s">
        <v>74</v>
      </c>
      <c r="D19" s="11">
        <v>11586</v>
      </c>
      <c r="E19" s="11">
        <v>11413</v>
      </c>
      <c r="F19" s="14" t="s">
        <v>71</v>
      </c>
      <c r="G19" s="15">
        <v>7727</v>
      </c>
      <c r="H19" s="23">
        <v>6082</v>
      </c>
      <c r="I19" s="25">
        <f t="shared" si="1"/>
        <v>78.711013329882235</v>
      </c>
      <c r="J19" s="20">
        <v>1559</v>
      </c>
      <c r="K19" s="11">
        <v>2176</v>
      </c>
      <c r="L19" s="11">
        <v>1537</v>
      </c>
      <c r="M19" s="11">
        <v>1016</v>
      </c>
      <c r="N19" s="11">
        <v>1687</v>
      </c>
      <c r="O19" s="11">
        <v>1722</v>
      </c>
      <c r="P19" s="18">
        <f t="shared" si="2"/>
        <v>9697</v>
      </c>
      <c r="Q19" s="40">
        <f t="shared" si="3"/>
        <v>1623</v>
      </c>
      <c r="R19" s="39">
        <f t="shared" si="5"/>
        <v>0.74702433007152658</v>
      </c>
      <c r="S19" s="31">
        <f t="shared" si="4"/>
        <v>21.004270738967257</v>
      </c>
      <c r="T19" s="34">
        <f t="shared" si="6"/>
        <v>21.862600123228589</v>
      </c>
      <c r="U19" s="32">
        <f t="shared" si="7"/>
        <v>405.75</v>
      </c>
    </row>
    <row r="20" spans="2:21">
      <c r="B20" s="28" t="s">
        <v>86</v>
      </c>
      <c r="C20" s="13" t="s">
        <v>74</v>
      </c>
      <c r="D20" s="11">
        <v>90928</v>
      </c>
      <c r="E20" s="11">
        <v>98082</v>
      </c>
      <c r="F20" s="14" t="s">
        <v>75</v>
      </c>
      <c r="G20" s="15">
        <v>67112</v>
      </c>
      <c r="H20" s="23">
        <v>48290</v>
      </c>
      <c r="I20" s="25">
        <f t="shared" si="1"/>
        <v>71.954344975563231</v>
      </c>
      <c r="J20" s="20">
        <v>15029</v>
      </c>
      <c r="K20" s="11">
        <v>19202</v>
      </c>
      <c r="L20" s="11">
        <v>14395</v>
      </c>
      <c r="M20" s="11">
        <v>12075</v>
      </c>
      <c r="N20" s="11">
        <v>16254</v>
      </c>
      <c r="O20" s="11">
        <v>17171</v>
      </c>
      <c r="P20" s="18">
        <f t="shared" si="2"/>
        <v>94126</v>
      </c>
      <c r="Q20" s="40">
        <f t="shared" si="3"/>
        <v>15641.5</v>
      </c>
      <c r="R20" s="39">
        <f t="shared" si="5"/>
        <v>7.1993721865765758</v>
      </c>
      <c r="S20" s="31">
        <f t="shared" si="4"/>
        <v>23.306562164739539</v>
      </c>
      <c r="T20" s="34">
        <f t="shared" si="6"/>
        <v>2.2685164466323564</v>
      </c>
      <c r="U20" s="32">
        <f t="shared" si="7"/>
        <v>3910.375</v>
      </c>
    </row>
    <row r="21" spans="2:21">
      <c r="B21" s="28" t="s">
        <v>87</v>
      </c>
      <c r="C21" s="13" t="s">
        <v>74</v>
      </c>
      <c r="D21" s="11">
        <v>89513</v>
      </c>
      <c r="E21" s="11">
        <v>104502</v>
      </c>
      <c r="F21" s="14" t="s">
        <v>71</v>
      </c>
      <c r="G21" s="15">
        <v>75481</v>
      </c>
      <c r="H21" s="23">
        <v>55974</v>
      </c>
      <c r="I21" s="25">
        <f t="shared" si="1"/>
        <v>74.156410222440087</v>
      </c>
      <c r="J21" s="20">
        <v>26777</v>
      </c>
      <c r="K21" s="11">
        <v>30758</v>
      </c>
      <c r="L21" s="11">
        <v>24624</v>
      </c>
      <c r="M21" s="11">
        <v>22988</v>
      </c>
      <c r="N21" s="11">
        <v>27022</v>
      </c>
      <c r="O21" s="11">
        <v>28084</v>
      </c>
      <c r="P21" s="18">
        <f t="shared" si="2"/>
        <v>160253</v>
      </c>
      <c r="Q21" s="40">
        <f t="shared" si="3"/>
        <v>26899.5</v>
      </c>
      <c r="R21" s="39">
        <f t="shared" si="5"/>
        <v>12.381134298680855</v>
      </c>
      <c r="S21" s="31">
        <f t="shared" si="4"/>
        <v>35.63744518488096</v>
      </c>
      <c r="T21" s="34">
        <f t="shared" si="6"/>
        <v>1.3190951504674808</v>
      </c>
      <c r="U21" s="32">
        <f t="shared" si="7"/>
        <v>6724.875</v>
      </c>
    </row>
    <row r="22" spans="2:21">
      <c r="B22" s="12" t="s">
        <v>88</v>
      </c>
      <c r="C22" s="13"/>
      <c r="D22" s="11">
        <v>1206</v>
      </c>
      <c r="E22" s="11">
        <v>1310</v>
      </c>
      <c r="F22" s="14" t="s">
        <v>71</v>
      </c>
      <c r="G22" s="15">
        <v>914</v>
      </c>
      <c r="H22" s="23">
        <v>735</v>
      </c>
      <c r="I22" s="25">
        <f t="shared" si="1"/>
        <v>80.415754923413559</v>
      </c>
      <c r="J22" s="20">
        <v>56</v>
      </c>
      <c r="K22" s="11">
        <v>114</v>
      </c>
      <c r="L22" s="11">
        <v>69</v>
      </c>
      <c r="M22" s="11">
        <v>36</v>
      </c>
      <c r="N22" s="11">
        <v>92</v>
      </c>
      <c r="O22" s="11">
        <v>110</v>
      </c>
      <c r="P22" s="18">
        <f t="shared" si="2"/>
        <v>477</v>
      </c>
      <c r="Q22" s="40">
        <f t="shared" si="3"/>
        <v>80.5</v>
      </c>
      <c r="R22" s="39">
        <f t="shared" si="5"/>
        <v>3.7052038552531044E-2</v>
      </c>
      <c r="S22" s="31">
        <f t="shared" si="4"/>
        <v>8.8074398249452948</v>
      </c>
      <c r="T22" s="34">
        <f t="shared" si="6"/>
        <v>440.78260869565219</v>
      </c>
      <c r="U22" s="32">
        <f t="shared" si="7"/>
        <v>20.125</v>
      </c>
    </row>
    <row r="23" spans="2:21">
      <c r="B23" s="29" t="s">
        <v>53</v>
      </c>
      <c r="C23" s="30"/>
      <c r="D23" s="11">
        <v>13399</v>
      </c>
      <c r="E23" s="11">
        <v>13694</v>
      </c>
      <c r="F23" s="14" t="s">
        <v>75</v>
      </c>
      <c r="G23" s="15">
        <v>7782</v>
      </c>
      <c r="H23" s="23">
        <v>5334</v>
      </c>
      <c r="I23" s="25">
        <f t="shared" si="1"/>
        <v>68.542791056283733</v>
      </c>
      <c r="J23" s="20">
        <v>3544</v>
      </c>
      <c r="K23" s="11">
        <v>3799</v>
      </c>
      <c r="L23" s="11">
        <v>3505</v>
      </c>
      <c r="M23" s="11">
        <v>3199</v>
      </c>
      <c r="N23" s="11">
        <v>3498</v>
      </c>
      <c r="O23" s="11">
        <v>3799</v>
      </c>
      <c r="P23" s="18">
        <f t="shared" si="2"/>
        <v>21344</v>
      </c>
      <c r="Q23" s="40">
        <f t="shared" si="3"/>
        <v>3524.5</v>
      </c>
      <c r="R23" s="39">
        <f t="shared" si="5"/>
        <v>1.6222349053216856</v>
      </c>
      <c r="S23" s="31">
        <f t="shared" si="4"/>
        <v>45.290413775379079</v>
      </c>
      <c r="T23" s="34">
        <f t="shared" si="6"/>
        <v>10.067527308838134</v>
      </c>
      <c r="U23" s="32">
        <f t="shared" si="7"/>
        <v>881.125</v>
      </c>
    </row>
    <row r="24" spans="2:21">
      <c r="B24" s="12" t="s">
        <v>90</v>
      </c>
      <c r="C24" s="13"/>
      <c r="D24" s="11">
        <v>884</v>
      </c>
      <c r="E24" s="11">
        <v>831</v>
      </c>
      <c r="F24" s="14" t="s">
        <v>71</v>
      </c>
      <c r="G24" s="15">
        <v>598</v>
      </c>
      <c r="H24" s="23">
        <v>503</v>
      </c>
      <c r="I24" s="25">
        <f t="shared" si="1"/>
        <v>84.113712374581937</v>
      </c>
      <c r="J24" s="20">
        <v>96</v>
      </c>
      <c r="K24" s="11">
        <v>166</v>
      </c>
      <c r="L24" s="11">
        <v>116</v>
      </c>
      <c r="M24" s="11">
        <v>62</v>
      </c>
      <c r="N24" s="11">
        <v>125</v>
      </c>
      <c r="O24" s="11">
        <v>140</v>
      </c>
      <c r="P24" s="18">
        <f t="shared" si="2"/>
        <v>705</v>
      </c>
      <c r="Q24" s="40">
        <f t="shared" si="3"/>
        <v>120.5</v>
      </c>
      <c r="R24" s="39">
        <f t="shared" si="5"/>
        <v>5.546298938608684E-2</v>
      </c>
      <c r="S24" s="31">
        <f t="shared" si="4"/>
        <v>20.150501672240804</v>
      </c>
      <c r="T24" s="34">
        <f t="shared" si="6"/>
        <v>294.46473029045643</v>
      </c>
      <c r="U24" s="32">
        <f t="shared" si="7"/>
        <v>30.125</v>
      </c>
    </row>
    <row r="25" spans="2:21">
      <c r="B25" s="12" t="s">
        <v>91</v>
      </c>
      <c r="C25" s="13"/>
      <c r="D25" s="11">
        <v>3079</v>
      </c>
      <c r="E25" s="11">
        <v>3368</v>
      </c>
      <c r="F25" s="14" t="s">
        <v>75</v>
      </c>
      <c r="G25" s="15">
        <v>2352</v>
      </c>
      <c r="H25" s="23">
        <v>1860</v>
      </c>
      <c r="I25" s="25">
        <f t="shared" si="1"/>
        <v>79.081632653061234</v>
      </c>
      <c r="J25" s="20">
        <v>575</v>
      </c>
      <c r="K25" s="11">
        <v>790</v>
      </c>
      <c r="L25" s="11">
        <v>575</v>
      </c>
      <c r="M25" s="11">
        <v>450</v>
      </c>
      <c r="N25" s="11">
        <v>852</v>
      </c>
      <c r="O25" s="11">
        <v>728</v>
      </c>
      <c r="P25" s="18">
        <f t="shared" si="2"/>
        <v>3970</v>
      </c>
      <c r="Q25" s="40">
        <f t="shared" si="3"/>
        <v>651.5</v>
      </c>
      <c r="R25" s="39">
        <f t="shared" si="5"/>
        <v>0.29986836170154008</v>
      </c>
      <c r="S25" s="31">
        <f t="shared" si="4"/>
        <v>27.69982993197279</v>
      </c>
      <c r="T25" s="34">
        <f t="shared" si="6"/>
        <v>54.463545663852649</v>
      </c>
      <c r="U25" s="32">
        <f t="shared" si="7"/>
        <v>162.875</v>
      </c>
    </row>
    <row r="26" spans="2:21">
      <c r="B26" s="28" t="s">
        <v>92</v>
      </c>
      <c r="C26" s="13" t="s">
        <v>74</v>
      </c>
      <c r="D26" s="11">
        <v>16096</v>
      </c>
      <c r="E26" s="11">
        <v>16542</v>
      </c>
      <c r="F26" s="14" t="s">
        <v>71</v>
      </c>
      <c r="G26" s="15">
        <v>9521</v>
      </c>
      <c r="H26" s="23">
        <v>6727</v>
      </c>
      <c r="I26" s="25">
        <f t="shared" si="1"/>
        <v>70.654343031194202</v>
      </c>
      <c r="J26" s="20">
        <v>2968</v>
      </c>
      <c r="K26" s="11">
        <v>3811</v>
      </c>
      <c r="L26" s="11">
        <v>3110</v>
      </c>
      <c r="M26" s="11">
        <v>2316</v>
      </c>
      <c r="N26" s="11">
        <v>3210</v>
      </c>
      <c r="O26" s="11">
        <v>3524</v>
      </c>
      <c r="P26" s="18">
        <f t="shared" si="2"/>
        <v>18939</v>
      </c>
      <c r="Q26" s="40">
        <f t="shared" si="3"/>
        <v>3160</v>
      </c>
      <c r="R26" s="39">
        <f t="shared" si="5"/>
        <v>1.4544651158509081</v>
      </c>
      <c r="S26" s="31">
        <f t="shared" si="4"/>
        <v>33.189790988341564</v>
      </c>
      <c r="T26" s="34">
        <f t="shared" si="6"/>
        <v>11.228797468354431</v>
      </c>
      <c r="U26" s="32">
        <f t="shared" si="7"/>
        <v>790</v>
      </c>
    </row>
    <row r="27" spans="2:21">
      <c r="B27" s="28" t="s">
        <v>93</v>
      </c>
      <c r="C27" s="13" t="s">
        <v>74</v>
      </c>
      <c r="D27" s="11">
        <v>11406</v>
      </c>
      <c r="E27" s="11">
        <v>11853</v>
      </c>
      <c r="F27" s="14" t="s">
        <v>75</v>
      </c>
      <c r="G27" s="15">
        <v>8377</v>
      </c>
      <c r="H27" s="23">
        <v>6971</v>
      </c>
      <c r="I27" s="25">
        <f t="shared" si="1"/>
        <v>83.215948430225623</v>
      </c>
      <c r="J27" s="20">
        <v>2329</v>
      </c>
      <c r="K27" s="11">
        <v>3086</v>
      </c>
      <c r="L27" s="11">
        <v>2476</v>
      </c>
      <c r="M27" s="11">
        <v>1780</v>
      </c>
      <c r="N27" s="11">
        <v>2903</v>
      </c>
      <c r="O27" s="11">
        <v>3104</v>
      </c>
      <c r="P27" s="18">
        <f t="shared" si="2"/>
        <v>15678</v>
      </c>
      <c r="Q27" s="40">
        <f t="shared" si="3"/>
        <v>2689.5</v>
      </c>
      <c r="R27" s="39">
        <f t="shared" si="5"/>
        <v>1.2379063066712079</v>
      </c>
      <c r="S27" s="31">
        <f t="shared" si="4"/>
        <v>32.105765787274684</v>
      </c>
      <c r="T27" s="34">
        <f t="shared" si="6"/>
        <v>13.193158579661647</v>
      </c>
      <c r="U27" s="32">
        <f t="shared" si="7"/>
        <v>672.375</v>
      </c>
    </row>
    <row r="28" spans="2:21">
      <c r="B28" s="28" t="s">
        <v>94</v>
      </c>
      <c r="C28" s="13"/>
      <c r="D28" s="11">
        <v>2072</v>
      </c>
      <c r="E28" s="11">
        <v>1940</v>
      </c>
      <c r="F28" s="14" t="s">
        <v>71</v>
      </c>
      <c r="G28" s="15">
        <v>1441</v>
      </c>
      <c r="H28" s="23">
        <v>1248</v>
      </c>
      <c r="I28" s="25">
        <f t="shared" si="1"/>
        <v>86.606523247744633</v>
      </c>
      <c r="J28" s="20">
        <v>324</v>
      </c>
      <c r="K28" s="11">
        <v>485</v>
      </c>
      <c r="L28" s="11">
        <v>321</v>
      </c>
      <c r="M28" s="11">
        <v>188</v>
      </c>
      <c r="N28" s="11">
        <v>375</v>
      </c>
      <c r="O28" s="11">
        <v>390</v>
      </c>
      <c r="P28" s="18">
        <f t="shared" si="2"/>
        <v>2083</v>
      </c>
      <c r="Q28" s="40">
        <f t="shared" si="3"/>
        <v>349.5</v>
      </c>
      <c r="R28" s="39">
        <f t="shared" si="5"/>
        <v>0.16086568290819378</v>
      </c>
      <c r="S28" s="31">
        <f t="shared" si="4"/>
        <v>24.253990284524633</v>
      </c>
      <c r="T28" s="34">
        <f t="shared" si="6"/>
        <v>101.52503576537912</v>
      </c>
      <c r="U28" s="32">
        <f t="shared" si="7"/>
        <v>87.375</v>
      </c>
    </row>
    <row r="29" spans="2:21">
      <c r="B29" s="28" t="s">
        <v>95</v>
      </c>
      <c r="C29" s="13" t="s">
        <v>74</v>
      </c>
      <c r="D29" s="11">
        <v>28746</v>
      </c>
      <c r="E29" s="11">
        <v>29758</v>
      </c>
      <c r="F29" s="14" t="s">
        <v>75</v>
      </c>
      <c r="G29" s="15">
        <v>18799</v>
      </c>
      <c r="H29" s="23">
        <v>13626</v>
      </c>
      <c r="I29" s="25">
        <f t="shared" si="1"/>
        <v>72.482578860577689</v>
      </c>
      <c r="J29" s="20">
        <v>5613</v>
      </c>
      <c r="K29" s="11">
        <v>6561</v>
      </c>
      <c r="L29" s="11">
        <v>5450</v>
      </c>
      <c r="M29" s="11">
        <v>4305</v>
      </c>
      <c r="N29" s="11">
        <v>5937</v>
      </c>
      <c r="O29" s="11">
        <v>6148</v>
      </c>
      <c r="P29" s="18">
        <f t="shared" si="2"/>
        <v>34014</v>
      </c>
      <c r="Q29" s="40">
        <f t="shared" si="3"/>
        <v>5775</v>
      </c>
      <c r="R29" s="39">
        <f t="shared" si="5"/>
        <v>2.6580810265946186</v>
      </c>
      <c r="S29" s="31">
        <f t="shared" si="4"/>
        <v>30.719719133996488</v>
      </c>
      <c r="T29" s="34">
        <f t="shared" si="6"/>
        <v>6.1442424242424245</v>
      </c>
      <c r="U29" s="32">
        <f t="shared" si="7"/>
        <v>1443.75</v>
      </c>
    </row>
    <row r="30" spans="2:21">
      <c r="B30" s="28" t="s">
        <v>96</v>
      </c>
      <c r="C30" s="13" t="s">
        <v>74</v>
      </c>
      <c r="D30" s="11">
        <v>63395</v>
      </c>
      <c r="E30" s="11">
        <v>67282</v>
      </c>
      <c r="F30" s="14" t="s">
        <v>75</v>
      </c>
      <c r="G30" s="15">
        <v>45342</v>
      </c>
      <c r="H30" s="23">
        <v>35974</v>
      </c>
      <c r="I30" s="25">
        <f t="shared" si="1"/>
        <v>79.339243968064935</v>
      </c>
      <c r="J30" s="20">
        <v>15765</v>
      </c>
      <c r="K30" s="11">
        <v>21363</v>
      </c>
      <c r="L30" s="11">
        <v>17639</v>
      </c>
      <c r="M30" s="11">
        <v>11390</v>
      </c>
      <c r="N30" s="11">
        <v>18725</v>
      </c>
      <c r="O30" s="11">
        <v>19653</v>
      </c>
      <c r="P30" s="18">
        <f t="shared" si="2"/>
        <v>104535</v>
      </c>
      <c r="Q30" s="40">
        <f t="shared" si="3"/>
        <v>18182</v>
      </c>
      <c r="R30" s="39">
        <f t="shared" si="5"/>
        <v>8.3686977013927883</v>
      </c>
      <c r="S30" s="31">
        <f t="shared" si="4"/>
        <v>40.099686824577653</v>
      </c>
      <c r="T30" s="34">
        <f t="shared" si="6"/>
        <v>1.9515454845451545</v>
      </c>
      <c r="U30" s="32">
        <f t="shared" si="7"/>
        <v>4545.5</v>
      </c>
    </row>
    <row r="31" spans="2:21">
      <c r="B31" s="28" t="s">
        <v>97</v>
      </c>
      <c r="C31" s="13" t="s">
        <v>74</v>
      </c>
      <c r="D31" s="11">
        <v>2339</v>
      </c>
      <c r="E31" s="11">
        <v>2409</v>
      </c>
      <c r="F31" s="14" t="s">
        <v>71</v>
      </c>
      <c r="G31" s="15">
        <v>1171</v>
      </c>
      <c r="H31" s="23">
        <v>992</v>
      </c>
      <c r="I31" s="25">
        <f t="shared" si="1"/>
        <v>84.713919726729287</v>
      </c>
      <c r="J31" s="20">
        <v>238</v>
      </c>
      <c r="K31" s="11">
        <v>378</v>
      </c>
      <c r="L31" s="11">
        <v>290</v>
      </c>
      <c r="M31" s="11">
        <v>166</v>
      </c>
      <c r="N31" s="11">
        <v>304</v>
      </c>
      <c r="O31" s="11">
        <v>370</v>
      </c>
      <c r="P31" s="18">
        <f t="shared" si="2"/>
        <v>1746</v>
      </c>
      <c r="Q31" s="40">
        <f t="shared" si="3"/>
        <v>297</v>
      </c>
      <c r="R31" s="39">
        <f t="shared" si="5"/>
        <v>0.1367013099391518</v>
      </c>
      <c r="S31" s="31">
        <f t="shared" si="4"/>
        <v>25.362937660119556</v>
      </c>
      <c r="T31" s="34">
        <f t="shared" si="6"/>
        <v>119.47138047138047</v>
      </c>
      <c r="U31" s="32">
        <f t="shared" si="7"/>
        <v>74.25</v>
      </c>
    </row>
    <row r="32" spans="2:21">
      <c r="B32" s="28" t="s">
        <v>98</v>
      </c>
      <c r="C32" s="13" t="s">
        <v>74</v>
      </c>
      <c r="D32" s="11">
        <v>19687</v>
      </c>
      <c r="E32" s="11">
        <v>19259</v>
      </c>
      <c r="F32" s="14" t="s">
        <v>75</v>
      </c>
      <c r="G32" s="15">
        <v>13472</v>
      </c>
      <c r="H32" s="23">
        <v>9639</v>
      </c>
      <c r="I32" s="25">
        <f t="shared" si="1"/>
        <v>71.548396674584325</v>
      </c>
      <c r="J32" s="20">
        <v>2445</v>
      </c>
      <c r="K32" s="11">
        <v>3308</v>
      </c>
      <c r="L32" s="11">
        <v>2506</v>
      </c>
      <c r="M32" s="11">
        <v>2109</v>
      </c>
      <c r="N32" s="11">
        <v>2518</v>
      </c>
      <c r="O32" s="11">
        <v>2798</v>
      </c>
      <c r="P32" s="18">
        <f t="shared" si="2"/>
        <v>15684</v>
      </c>
      <c r="Q32" s="40">
        <f t="shared" si="3"/>
        <v>2512</v>
      </c>
      <c r="R32" s="39">
        <f t="shared" si="5"/>
        <v>1.156207712347304</v>
      </c>
      <c r="S32" s="31">
        <f t="shared" si="4"/>
        <v>18.646080760095014</v>
      </c>
      <c r="T32" s="34">
        <f t="shared" si="6"/>
        <v>14.125398089171975</v>
      </c>
      <c r="U32" s="32">
        <f t="shared" si="7"/>
        <v>628</v>
      </c>
    </row>
    <row r="33" spans="2:21">
      <c r="B33" s="28" t="s">
        <v>99</v>
      </c>
      <c r="C33" s="13" t="s">
        <v>74</v>
      </c>
      <c r="D33" s="11">
        <v>7691</v>
      </c>
      <c r="E33" s="11">
        <v>7924</v>
      </c>
      <c r="F33" s="14" t="s">
        <v>75</v>
      </c>
      <c r="G33" s="15">
        <v>6176</v>
      </c>
      <c r="H33" s="23">
        <v>4935</v>
      </c>
      <c r="I33" s="25">
        <f t="shared" si="1"/>
        <v>79.906088082901547</v>
      </c>
      <c r="J33" s="20">
        <v>1437</v>
      </c>
      <c r="K33" s="11">
        <v>1982</v>
      </c>
      <c r="L33" s="11">
        <v>1332</v>
      </c>
      <c r="M33" s="11">
        <v>1137</v>
      </c>
      <c r="N33" s="11">
        <v>1800</v>
      </c>
      <c r="O33" s="11">
        <v>1686</v>
      </c>
      <c r="P33" s="18">
        <f>SUM(J33:O33)</f>
        <v>9374</v>
      </c>
      <c r="Q33" s="40">
        <f>MEDIAN(J33:O33)</f>
        <v>1561.5</v>
      </c>
      <c r="R33" s="39">
        <f>(Q33/217262)*100</f>
        <v>0.7187174931649345</v>
      </c>
      <c r="S33" s="31">
        <f t="shared" si="4"/>
        <v>25.283354922279795</v>
      </c>
      <c r="T33" s="34">
        <f t="shared" si="6"/>
        <v>22.723663144412424</v>
      </c>
      <c r="U33" s="32">
        <f t="shared" si="7"/>
        <v>390.375</v>
      </c>
    </row>
    <row r="34" spans="2:21">
      <c r="B34" s="12" t="s">
        <v>100</v>
      </c>
      <c r="C34" s="13"/>
      <c r="D34" s="11">
        <v>1734</v>
      </c>
      <c r="E34" s="11">
        <v>1700</v>
      </c>
      <c r="F34" s="14" t="s">
        <v>71</v>
      </c>
      <c r="G34" s="15">
        <v>1256</v>
      </c>
      <c r="H34" s="23">
        <v>1085</v>
      </c>
      <c r="I34" s="25">
        <f t="shared" si="1"/>
        <v>86.385350318471339</v>
      </c>
      <c r="J34" s="20">
        <v>200</v>
      </c>
      <c r="K34" s="11">
        <v>248</v>
      </c>
      <c r="L34" s="11">
        <v>258</v>
      </c>
      <c r="M34" s="11">
        <v>149</v>
      </c>
      <c r="N34" s="11">
        <v>207</v>
      </c>
      <c r="O34" s="11">
        <v>250</v>
      </c>
      <c r="P34" s="18">
        <f>SUM(J34:O34)</f>
        <v>1312</v>
      </c>
      <c r="Q34" s="40">
        <f>MEDIAN(J34:O34)</f>
        <v>227.5</v>
      </c>
      <c r="R34" s="39">
        <f>(Q34/217262)*100</f>
        <v>0.10471228286584862</v>
      </c>
      <c r="S34" s="31">
        <f t="shared" si="4"/>
        <v>18.113057324840764</v>
      </c>
      <c r="T34" s="34">
        <f t="shared" si="6"/>
        <v>155.96923076923076</v>
      </c>
      <c r="U34" s="32">
        <f t="shared" si="7"/>
        <v>56.875</v>
      </c>
    </row>
    <row r="35" spans="2:21">
      <c r="B35" s="12" t="s">
        <v>101</v>
      </c>
      <c r="C35" s="13"/>
      <c r="D35" s="11">
        <v>1891</v>
      </c>
      <c r="E35" s="11">
        <v>1827</v>
      </c>
      <c r="F35" s="14" t="s">
        <v>71</v>
      </c>
      <c r="G35" s="15">
        <v>1305</v>
      </c>
      <c r="H35" s="23">
        <v>1011</v>
      </c>
      <c r="I35" s="25">
        <f t="shared" si="1"/>
        <v>77.47126436781609</v>
      </c>
      <c r="J35" s="20">
        <v>226</v>
      </c>
      <c r="K35" s="11">
        <v>364</v>
      </c>
      <c r="L35" s="11">
        <v>250</v>
      </c>
      <c r="M35" s="11">
        <v>151</v>
      </c>
      <c r="N35" s="11">
        <v>283</v>
      </c>
      <c r="O35" s="11">
        <v>290</v>
      </c>
      <c r="P35" s="18">
        <f t="shared" si="2"/>
        <v>1564</v>
      </c>
      <c r="Q35" s="40">
        <f t="shared" si="3"/>
        <v>266.5</v>
      </c>
      <c r="R35" s="39">
        <f t="shared" si="5"/>
        <v>0.1226629599285655</v>
      </c>
      <c r="S35" s="31">
        <f t="shared" si="4"/>
        <v>20.421455938697321</v>
      </c>
      <c r="T35" s="34">
        <f t="shared" si="6"/>
        <v>133.14446529080675</v>
      </c>
      <c r="U35" s="32">
        <f t="shared" si="7"/>
        <v>66.625</v>
      </c>
    </row>
    <row r="36" spans="2:21">
      <c r="B36" s="28" t="s">
        <v>102</v>
      </c>
      <c r="C36" s="13" t="s">
        <v>74</v>
      </c>
      <c r="D36" s="11">
        <v>4223</v>
      </c>
      <c r="E36" s="11">
        <v>4184</v>
      </c>
      <c r="F36" s="14" t="s">
        <v>75</v>
      </c>
      <c r="G36" s="15">
        <v>3101</v>
      </c>
      <c r="H36" s="23">
        <v>2096</v>
      </c>
      <c r="I36" s="25">
        <f t="shared" si="1"/>
        <v>67.591099645275719</v>
      </c>
      <c r="J36" s="20">
        <v>666</v>
      </c>
      <c r="K36" s="11">
        <v>878</v>
      </c>
      <c r="L36" s="11">
        <v>605</v>
      </c>
      <c r="M36" s="11">
        <v>462</v>
      </c>
      <c r="N36" s="11">
        <v>717</v>
      </c>
      <c r="O36" s="11">
        <v>783</v>
      </c>
      <c r="P36" s="18">
        <f t="shared" si="2"/>
        <v>4111</v>
      </c>
      <c r="Q36" s="40">
        <f t="shared" si="3"/>
        <v>691.5</v>
      </c>
      <c r="R36" s="39">
        <f t="shared" si="5"/>
        <v>0.31827931253509589</v>
      </c>
      <c r="S36" s="31">
        <f t="shared" si="4"/>
        <v>22.299258303772977</v>
      </c>
      <c r="T36" s="34">
        <f t="shared" si="6"/>
        <v>51.313087490961678</v>
      </c>
      <c r="U36" s="32">
        <f t="shared" si="7"/>
        <v>172.875</v>
      </c>
    </row>
    <row r="37" spans="2:21">
      <c r="B37" s="28" t="s">
        <v>103</v>
      </c>
      <c r="C37" s="13" t="s">
        <v>74</v>
      </c>
      <c r="D37" s="11">
        <v>109299</v>
      </c>
      <c r="E37" s="11">
        <v>116130</v>
      </c>
      <c r="F37" s="14" t="s">
        <v>75</v>
      </c>
      <c r="G37" s="15">
        <v>83745</v>
      </c>
      <c r="H37" s="23">
        <v>61761</v>
      </c>
      <c r="I37" s="25">
        <f t="shared" si="1"/>
        <v>73.748880530180898</v>
      </c>
      <c r="J37" s="20">
        <v>34912</v>
      </c>
      <c r="K37" s="11">
        <v>39717</v>
      </c>
      <c r="L37" s="11">
        <v>33421</v>
      </c>
      <c r="M37" s="11">
        <v>27807</v>
      </c>
      <c r="N37" s="11">
        <v>36054</v>
      </c>
      <c r="O37" s="11">
        <v>37352</v>
      </c>
      <c r="P37" s="18">
        <f t="shared" si="2"/>
        <v>209263</v>
      </c>
      <c r="Q37" s="40">
        <f t="shared" si="3"/>
        <v>35483</v>
      </c>
      <c r="R37" s="39">
        <f t="shared" si="5"/>
        <v>16.331894210676509</v>
      </c>
      <c r="S37" s="31">
        <f t="shared" si="4"/>
        <v>42.370290763627679</v>
      </c>
      <c r="T37" s="34">
        <f t="shared" si="6"/>
        <v>1</v>
      </c>
      <c r="U37" s="32">
        <f t="shared" si="7"/>
        <v>8870.75</v>
      </c>
    </row>
    <row r="38" spans="2:21">
      <c r="B38" s="12" t="s">
        <v>104</v>
      </c>
      <c r="C38" s="13"/>
      <c r="D38" s="11">
        <v>4538</v>
      </c>
      <c r="E38" s="11">
        <v>4589</v>
      </c>
      <c r="F38" s="14" t="s">
        <v>71</v>
      </c>
      <c r="G38" s="15">
        <v>3031</v>
      </c>
      <c r="H38" s="23">
        <v>2491</v>
      </c>
      <c r="I38" s="25">
        <f t="shared" si="1"/>
        <v>82.184097657538771</v>
      </c>
      <c r="J38" s="20">
        <v>456</v>
      </c>
      <c r="K38" s="11">
        <v>741</v>
      </c>
      <c r="L38" s="11">
        <v>496</v>
      </c>
      <c r="M38" s="11">
        <v>300</v>
      </c>
      <c r="N38" s="11">
        <v>599</v>
      </c>
      <c r="O38" s="11">
        <v>641</v>
      </c>
      <c r="P38" s="18">
        <f t="shared" si="2"/>
        <v>3233</v>
      </c>
      <c r="Q38" s="40">
        <f t="shared" si="3"/>
        <v>547.5</v>
      </c>
      <c r="R38" s="39">
        <f t="shared" si="5"/>
        <v>0.25199988953429497</v>
      </c>
      <c r="S38" s="31">
        <f t="shared" si="4"/>
        <v>18.063345430550974</v>
      </c>
      <c r="T38" s="34">
        <f t="shared" si="6"/>
        <v>64.809132420091331</v>
      </c>
      <c r="U38" s="32">
        <f t="shared" si="7"/>
        <v>136.875</v>
      </c>
    </row>
    <row r="39" spans="2:21">
      <c r="B39" s="28" t="s">
        <v>105</v>
      </c>
      <c r="C39" s="13" t="s">
        <v>74</v>
      </c>
      <c r="D39" s="11">
        <v>15636</v>
      </c>
      <c r="E39" s="11">
        <v>16114</v>
      </c>
      <c r="F39" s="14" t="s">
        <v>71</v>
      </c>
      <c r="G39" s="15">
        <v>12622</v>
      </c>
      <c r="H39" s="23">
        <v>9726</v>
      </c>
      <c r="I39" s="25">
        <f t="shared" si="1"/>
        <v>77.055934083346528</v>
      </c>
      <c r="J39" s="20">
        <v>4167</v>
      </c>
      <c r="K39" s="11">
        <v>5066</v>
      </c>
      <c r="L39" s="11">
        <v>3979</v>
      </c>
      <c r="M39" s="11">
        <v>3651</v>
      </c>
      <c r="N39" s="11">
        <v>4356</v>
      </c>
      <c r="O39" s="11">
        <v>4526</v>
      </c>
      <c r="P39" s="18">
        <f t="shared" si="2"/>
        <v>25745</v>
      </c>
      <c r="Q39" s="40">
        <f t="shared" si="3"/>
        <v>4261.5</v>
      </c>
      <c r="R39" s="39">
        <f t="shared" si="5"/>
        <v>1.9614566744299511</v>
      </c>
      <c r="S39" s="31">
        <f t="shared" si="4"/>
        <v>33.762478212644588</v>
      </c>
      <c r="T39" s="34">
        <f t="shared" si="6"/>
        <v>8.3264108881849115</v>
      </c>
      <c r="U39" s="32">
        <f t="shared" si="7"/>
        <v>1065.375</v>
      </c>
    </row>
    <row r="40" spans="2:21">
      <c r="B40" s="12" t="s">
        <v>106</v>
      </c>
      <c r="C40" s="13"/>
      <c r="D40" s="11">
        <v>494</v>
      </c>
      <c r="E40" s="11">
        <v>489</v>
      </c>
      <c r="F40" s="14" t="s">
        <v>71</v>
      </c>
      <c r="G40" s="15">
        <v>426</v>
      </c>
      <c r="H40" s="23">
        <v>338</v>
      </c>
      <c r="I40" s="25">
        <f t="shared" si="1"/>
        <v>79.342723004694832</v>
      </c>
      <c r="J40" s="20">
        <v>48</v>
      </c>
      <c r="K40" s="11">
        <v>74</v>
      </c>
      <c r="L40" s="11">
        <v>43</v>
      </c>
      <c r="M40" s="11">
        <v>29</v>
      </c>
      <c r="N40" s="11">
        <v>49</v>
      </c>
      <c r="O40" s="11">
        <v>62</v>
      </c>
      <c r="P40" s="18">
        <f t="shared" si="2"/>
        <v>305</v>
      </c>
      <c r="Q40" s="40">
        <f t="shared" si="3"/>
        <v>48.5</v>
      </c>
      <c r="R40" s="39">
        <f t="shared" si="5"/>
        <v>2.2323277885686405E-2</v>
      </c>
      <c r="S40" s="31">
        <f t="shared" si="4"/>
        <v>11.384976525821596</v>
      </c>
      <c r="T40" s="34">
        <f t="shared" si="6"/>
        <v>731.60824742268039</v>
      </c>
      <c r="U40" s="32">
        <f t="shared" si="7"/>
        <v>12.125</v>
      </c>
    </row>
    <row r="41" spans="2:21">
      <c r="B41" s="12" t="s">
        <v>107</v>
      </c>
      <c r="C41" s="13"/>
      <c r="D41" s="11">
        <v>4253</v>
      </c>
      <c r="E41" s="11">
        <v>4133</v>
      </c>
      <c r="F41" s="14" t="s">
        <v>71</v>
      </c>
      <c r="G41" s="15">
        <v>2749</v>
      </c>
      <c r="H41" s="23">
        <v>2248</v>
      </c>
      <c r="I41" s="25">
        <f t="shared" si="1"/>
        <v>81.775190978537651</v>
      </c>
      <c r="J41" s="20">
        <v>493</v>
      </c>
      <c r="K41" s="11">
        <v>493</v>
      </c>
      <c r="L41" s="11">
        <v>468</v>
      </c>
      <c r="M41" s="11">
        <v>287</v>
      </c>
      <c r="N41" s="11">
        <v>513</v>
      </c>
      <c r="O41" s="11">
        <v>571</v>
      </c>
      <c r="P41" s="18">
        <f t="shared" si="2"/>
        <v>2825</v>
      </c>
      <c r="Q41" s="40">
        <f t="shared" si="3"/>
        <v>493</v>
      </c>
      <c r="R41" s="39">
        <f t="shared" si="5"/>
        <v>0.22691496902357522</v>
      </c>
      <c r="S41" s="31">
        <f t="shared" si="4"/>
        <v>17.933794106947982</v>
      </c>
      <c r="T41" s="34">
        <f t="shared" si="6"/>
        <v>71.973630831643007</v>
      </c>
      <c r="U41" s="32">
        <f t="shared" si="7"/>
        <v>123.25</v>
      </c>
    </row>
    <row r="42" spans="2:21">
      <c r="B42" s="28" t="s">
        <v>108</v>
      </c>
      <c r="C42" s="13" t="s">
        <v>74</v>
      </c>
      <c r="D42" s="11">
        <v>6153</v>
      </c>
      <c r="E42" s="11">
        <v>6084</v>
      </c>
      <c r="F42" s="14" t="s">
        <v>75</v>
      </c>
      <c r="G42" s="15">
        <v>3529</v>
      </c>
      <c r="H42" s="23">
        <v>2831</v>
      </c>
      <c r="I42" s="25">
        <f t="shared" si="1"/>
        <v>80.221025786341741</v>
      </c>
      <c r="J42" s="20">
        <v>955</v>
      </c>
      <c r="K42" s="11">
        <v>1310</v>
      </c>
      <c r="L42" s="11">
        <v>1006</v>
      </c>
      <c r="M42" s="11">
        <v>701</v>
      </c>
      <c r="N42" s="11">
        <v>1036</v>
      </c>
      <c r="O42" s="11">
        <v>1224</v>
      </c>
      <c r="P42" s="18">
        <f t="shared" si="2"/>
        <v>6232</v>
      </c>
      <c r="Q42" s="40">
        <f t="shared" si="3"/>
        <v>1021</v>
      </c>
      <c r="R42" s="39">
        <f t="shared" si="5"/>
        <v>0.46993952002651174</v>
      </c>
      <c r="S42" s="31">
        <f t="shared" si="4"/>
        <v>28.931708699348256</v>
      </c>
      <c r="T42" s="34">
        <f t="shared" si="6"/>
        <v>34.753183153770813</v>
      </c>
      <c r="U42" s="32">
        <f t="shared" si="7"/>
        <v>255.25</v>
      </c>
    </row>
    <row r="43" spans="2:21">
      <c r="B43" t="s">
        <v>109</v>
      </c>
      <c r="D43" s="15">
        <v>1743</v>
      </c>
      <c r="E43" s="15">
        <v>1746</v>
      </c>
      <c r="F43" s="16" t="s">
        <v>71</v>
      </c>
      <c r="G43" s="15">
        <v>1299</v>
      </c>
      <c r="H43" s="23">
        <v>1102</v>
      </c>
      <c r="I43" s="25">
        <f t="shared" si="1"/>
        <v>84.834488067744417</v>
      </c>
      <c r="J43" s="15">
        <v>162</v>
      </c>
      <c r="K43" s="15">
        <v>257</v>
      </c>
      <c r="L43" s="15">
        <v>159</v>
      </c>
      <c r="M43" s="15">
        <v>105</v>
      </c>
      <c r="N43" s="15">
        <v>201</v>
      </c>
      <c r="O43" s="15">
        <v>245</v>
      </c>
      <c r="P43" s="15">
        <f t="shared" si="2"/>
        <v>1129</v>
      </c>
      <c r="Q43" s="40">
        <f t="shared" si="3"/>
        <v>181.5</v>
      </c>
      <c r="R43" s="39">
        <f t="shared" si="5"/>
        <v>8.3539689407259435E-2</v>
      </c>
      <c r="S43" s="31">
        <f t="shared" si="4"/>
        <v>13.972286374133949</v>
      </c>
      <c r="T43" s="34">
        <f t="shared" si="6"/>
        <v>195.49862258953169</v>
      </c>
      <c r="U43" s="32">
        <f t="shared" si="7"/>
        <v>45.375</v>
      </c>
    </row>
    <row r="44" spans="2:21">
      <c r="B44" s="12" t="s">
        <v>110</v>
      </c>
      <c r="C44" s="13"/>
      <c r="D44" s="11">
        <v>7027</v>
      </c>
      <c r="E44" s="11">
        <v>6858</v>
      </c>
      <c r="F44" s="14" t="s">
        <v>75</v>
      </c>
      <c r="G44" s="15">
        <v>3538</v>
      </c>
      <c r="H44" s="23">
        <v>2898</v>
      </c>
      <c r="I44" s="25">
        <f t="shared" si="1"/>
        <v>81.910684002261164</v>
      </c>
      <c r="J44" s="20">
        <v>784</v>
      </c>
      <c r="K44" s="11">
        <v>1103</v>
      </c>
      <c r="L44" s="11">
        <v>802</v>
      </c>
      <c r="M44" s="11">
        <v>847</v>
      </c>
      <c r="N44" s="11">
        <v>1210</v>
      </c>
      <c r="O44" s="11">
        <v>1049</v>
      </c>
      <c r="P44" s="18">
        <f t="shared" si="2"/>
        <v>5795</v>
      </c>
      <c r="Q44" s="40">
        <f t="shared" si="3"/>
        <v>948</v>
      </c>
      <c r="R44" s="39">
        <f t="shared" si="5"/>
        <v>0.43633953475527243</v>
      </c>
      <c r="S44" s="31">
        <f t="shared" si="4"/>
        <v>26.794799321650647</v>
      </c>
      <c r="T44" s="34">
        <f t="shared" si="6"/>
        <v>37.429324894514771</v>
      </c>
      <c r="U44" s="32">
        <f t="shared" si="7"/>
        <v>237</v>
      </c>
    </row>
    <row r="45" spans="2:21">
      <c r="B45" s="12" t="s">
        <v>111</v>
      </c>
      <c r="C45" s="13"/>
      <c r="D45" s="11">
        <v>1179</v>
      </c>
      <c r="E45" s="11">
        <v>1182</v>
      </c>
      <c r="F45" s="14" t="s">
        <v>71</v>
      </c>
      <c r="G45" s="15">
        <v>879</v>
      </c>
      <c r="H45" s="23">
        <v>709</v>
      </c>
      <c r="I45" s="25">
        <f t="shared" si="1"/>
        <v>80.659840728100122</v>
      </c>
      <c r="J45" s="20">
        <v>141</v>
      </c>
      <c r="K45" s="11">
        <v>173</v>
      </c>
      <c r="L45" s="11">
        <v>164</v>
      </c>
      <c r="M45" s="11">
        <v>87</v>
      </c>
      <c r="N45" s="11">
        <v>140</v>
      </c>
      <c r="O45" s="11">
        <v>188</v>
      </c>
      <c r="P45" s="18">
        <f t="shared" si="2"/>
        <v>893</v>
      </c>
      <c r="Q45" s="40">
        <f t="shared" si="3"/>
        <v>152.5</v>
      </c>
      <c r="R45" s="39">
        <f t="shared" si="5"/>
        <v>7.019175005293149E-2</v>
      </c>
      <c r="S45" s="31">
        <f t="shared" si="4"/>
        <v>17.349260523321959</v>
      </c>
      <c r="T45" s="34">
        <f t="shared" si="6"/>
        <v>232.67540983606557</v>
      </c>
      <c r="U45" s="32">
        <f t="shared" si="7"/>
        <v>38.125</v>
      </c>
    </row>
    <row r="46" spans="2:21">
      <c r="B46" s="28" t="s">
        <v>112</v>
      </c>
      <c r="C46" s="13" t="s">
        <v>74</v>
      </c>
      <c r="D46" s="11">
        <v>40212</v>
      </c>
      <c r="E46" s="11">
        <v>42088</v>
      </c>
      <c r="F46" s="14" t="s">
        <v>75</v>
      </c>
      <c r="G46" s="15">
        <v>30119</v>
      </c>
      <c r="H46" s="23">
        <v>23355</v>
      </c>
      <c r="I46" s="25">
        <f t="shared" si="1"/>
        <v>77.542415086822274</v>
      </c>
      <c r="J46" s="20">
        <v>7181</v>
      </c>
      <c r="K46" s="11">
        <v>9455</v>
      </c>
      <c r="L46" s="11">
        <v>6988</v>
      </c>
      <c r="M46" s="11">
        <v>5492</v>
      </c>
      <c r="N46" s="11">
        <v>8115</v>
      </c>
      <c r="O46" s="11">
        <v>8382</v>
      </c>
      <c r="P46" s="18">
        <f t="shared" si="2"/>
        <v>45613</v>
      </c>
      <c r="Q46" s="40">
        <f t="shared" si="3"/>
        <v>7648</v>
      </c>
      <c r="R46" s="39">
        <f t="shared" si="5"/>
        <v>3.5201737993758688</v>
      </c>
      <c r="S46" s="31">
        <f t="shared" si="4"/>
        <v>25.392609316378369</v>
      </c>
      <c r="T46" s="34">
        <f t="shared" si="6"/>
        <v>4.63951359832636</v>
      </c>
      <c r="U46" s="32">
        <f t="shared" si="7"/>
        <v>1912</v>
      </c>
    </row>
    <row r="47" spans="2:21">
      <c r="B47" s="12" t="s">
        <v>113</v>
      </c>
      <c r="C47" s="13"/>
      <c r="D47" s="11">
        <v>9746</v>
      </c>
      <c r="E47" s="11">
        <v>11482</v>
      </c>
      <c r="F47" s="14" t="s">
        <v>71</v>
      </c>
      <c r="G47" s="15">
        <v>7048</v>
      </c>
      <c r="H47" s="23">
        <v>4988</v>
      </c>
      <c r="I47" s="25">
        <f t="shared" si="1"/>
        <v>70.771850170261061</v>
      </c>
      <c r="J47" s="20">
        <v>896</v>
      </c>
      <c r="K47" s="11">
        <v>1085</v>
      </c>
      <c r="L47" s="11">
        <v>1022</v>
      </c>
      <c r="M47" s="11">
        <v>708</v>
      </c>
      <c r="N47" s="11">
        <v>871</v>
      </c>
      <c r="O47" s="11">
        <v>1079</v>
      </c>
      <c r="P47" s="18">
        <f t="shared" si="2"/>
        <v>5661</v>
      </c>
      <c r="Q47" s="40">
        <f t="shared" si="3"/>
        <v>959</v>
      </c>
      <c r="R47" s="39">
        <f t="shared" si="5"/>
        <v>0.44140254623450026</v>
      </c>
      <c r="S47" s="31">
        <f t="shared" si="4"/>
        <v>13.606696935300794</v>
      </c>
      <c r="T47" s="34">
        <f t="shared" si="6"/>
        <v>37</v>
      </c>
      <c r="U47" s="32">
        <f t="shared" si="7"/>
        <v>239.75</v>
      </c>
    </row>
    <row r="48" spans="2:21">
      <c r="B48" s="28" t="s">
        <v>114</v>
      </c>
      <c r="C48" s="13" t="s">
        <v>74</v>
      </c>
      <c r="D48" s="11">
        <v>10425</v>
      </c>
      <c r="E48" s="11">
        <v>11305</v>
      </c>
      <c r="F48" s="14" t="s">
        <v>71</v>
      </c>
      <c r="G48" s="15">
        <v>5813</v>
      </c>
      <c r="H48" s="23">
        <v>3825</v>
      </c>
      <c r="I48" s="25">
        <f t="shared" si="1"/>
        <v>65.800791329778079</v>
      </c>
      <c r="J48" s="20">
        <v>1947</v>
      </c>
      <c r="K48" s="11">
        <v>2039</v>
      </c>
      <c r="L48" s="11">
        <v>1936</v>
      </c>
      <c r="M48" s="11">
        <v>1669</v>
      </c>
      <c r="N48" s="11">
        <v>1814</v>
      </c>
      <c r="O48" s="11">
        <v>2047</v>
      </c>
      <c r="P48" s="18">
        <f t="shared" si="2"/>
        <v>11452</v>
      </c>
      <c r="Q48" s="40">
        <f t="shared" si="3"/>
        <v>1941.5</v>
      </c>
      <c r="R48" s="39">
        <f t="shared" si="5"/>
        <v>0.89362152608371459</v>
      </c>
      <c r="S48" s="31">
        <f t="shared" si="4"/>
        <v>33.399277481506964</v>
      </c>
      <c r="T48" s="34">
        <f t="shared" si="6"/>
        <v>18.276075199587947</v>
      </c>
      <c r="U48" s="32">
        <f t="shared" si="7"/>
        <v>485.375</v>
      </c>
    </row>
    <row r="49" spans="2:21">
      <c r="B49" s="28" t="s">
        <v>115</v>
      </c>
      <c r="C49" s="13" t="s">
        <v>74</v>
      </c>
      <c r="D49" s="11">
        <v>9233</v>
      </c>
      <c r="E49" s="11">
        <v>9287</v>
      </c>
      <c r="F49" s="14" t="s">
        <v>71</v>
      </c>
      <c r="G49" s="15">
        <v>4982</v>
      </c>
      <c r="H49" s="23">
        <v>3593</v>
      </c>
      <c r="I49" s="25">
        <f t="shared" si="1"/>
        <v>72.1196306704135</v>
      </c>
      <c r="J49" s="20">
        <v>1250</v>
      </c>
      <c r="K49" s="11">
        <v>1430</v>
      </c>
      <c r="L49" s="11">
        <v>1481</v>
      </c>
      <c r="M49" s="11">
        <v>929</v>
      </c>
      <c r="N49" s="11">
        <v>1461</v>
      </c>
      <c r="O49" s="11">
        <v>1594</v>
      </c>
      <c r="P49" s="18">
        <f t="shared" si="2"/>
        <v>8145</v>
      </c>
      <c r="Q49" s="40">
        <f t="shared" si="3"/>
        <v>1445.5</v>
      </c>
      <c r="R49" s="39">
        <f t="shared" si="5"/>
        <v>0.66532573574762266</v>
      </c>
      <c r="S49" s="31">
        <f t="shared" si="4"/>
        <v>29.014452027298276</v>
      </c>
      <c r="T49" s="34">
        <f t="shared" si="6"/>
        <v>24.54721549636804</v>
      </c>
      <c r="U49" s="32">
        <f t="shared" si="7"/>
        <v>361.375</v>
      </c>
    </row>
    <row r="50" spans="2:21">
      <c r="B50" s="28" t="s">
        <v>116</v>
      </c>
      <c r="C50" s="13" t="s">
        <v>74</v>
      </c>
      <c r="D50" s="11">
        <v>11413</v>
      </c>
      <c r="E50" s="11">
        <v>11534</v>
      </c>
      <c r="F50" s="14" t="s">
        <v>75</v>
      </c>
      <c r="G50" s="15">
        <v>8290</v>
      </c>
      <c r="H50" s="23">
        <v>6140</v>
      </c>
      <c r="I50" s="25">
        <f t="shared" si="1"/>
        <v>74.065138721351019</v>
      </c>
      <c r="J50" s="20">
        <v>1623</v>
      </c>
      <c r="K50" s="11">
        <v>2267</v>
      </c>
      <c r="L50" s="11">
        <v>1528</v>
      </c>
      <c r="M50" s="11">
        <v>1179</v>
      </c>
      <c r="N50" s="11">
        <v>1845</v>
      </c>
      <c r="O50" s="11">
        <v>1948</v>
      </c>
      <c r="P50" s="18">
        <f t="shared" si="2"/>
        <v>10390</v>
      </c>
      <c r="Q50" s="40">
        <f t="shared" si="3"/>
        <v>1734</v>
      </c>
      <c r="R50" s="39">
        <f t="shared" si="5"/>
        <v>0.79811471863464389</v>
      </c>
      <c r="S50" s="31">
        <f t="shared" si="4"/>
        <v>20.916767189384803</v>
      </c>
      <c r="T50" s="34">
        <f t="shared" si="6"/>
        <v>20.46309111880046</v>
      </c>
      <c r="U50" s="32">
        <f t="shared" si="7"/>
        <v>433.5</v>
      </c>
    </row>
    <row r="51" spans="2:21">
      <c r="B51" s="12" t="s">
        <v>117</v>
      </c>
      <c r="C51" s="13"/>
      <c r="D51" s="11">
        <v>3384</v>
      </c>
      <c r="E51" s="11">
        <v>3648</v>
      </c>
      <c r="F51" s="14" t="s">
        <v>71</v>
      </c>
      <c r="G51" s="15">
        <v>2422</v>
      </c>
      <c r="H51" s="23">
        <v>1942</v>
      </c>
      <c r="I51" s="25">
        <f t="shared" si="1"/>
        <v>80.181668042939719</v>
      </c>
      <c r="J51" s="20">
        <v>536</v>
      </c>
      <c r="K51" s="11">
        <v>773</v>
      </c>
      <c r="L51" s="11">
        <v>653</v>
      </c>
      <c r="M51" s="11">
        <v>430</v>
      </c>
      <c r="N51" s="11">
        <v>522</v>
      </c>
      <c r="O51" s="11">
        <v>682</v>
      </c>
      <c r="P51" s="18">
        <f t="shared" si="2"/>
        <v>3596</v>
      </c>
      <c r="Q51" s="40">
        <f t="shared" si="3"/>
        <v>594.5</v>
      </c>
      <c r="R51" s="39">
        <f t="shared" si="5"/>
        <v>0.27363275676372306</v>
      </c>
      <c r="S51" s="31">
        <f t="shared" si="4"/>
        <v>24.545829892650701</v>
      </c>
      <c r="T51" s="34">
        <f t="shared" si="6"/>
        <v>59.685449957947853</v>
      </c>
      <c r="U51" s="32">
        <f t="shared" si="7"/>
        <v>148.625</v>
      </c>
    </row>
    <row r="52" spans="2:21">
      <c r="B52" s="28" t="s">
        <v>118</v>
      </c>
      <c r="C52" s="13" t="s">
        <v>74</v>
      </c>
      <c r="D52" s="11">
        <v>34200</v>
      </c>
      <c r="E52" s="11">
        <v>34553</v>
      </c>
      <c r="F52" s="14" t="s">
        <v>75</v>
      </c>
      <c r="G52" s="15">
        <v>21950</v>
      </c>
      <c r="H52" s="23">
        <v>17251</v>
      </c>
      <c r="I52" s="25">
        <f t="shared" si="1"/>
        <v>78.592255125284737</v>
      </c>
      <c r="J52" s="20">
        <v>10126</v>
      </c>
      <c r="K52" s="11">
        <v>12007</v>
      </c>
      <c r="L52" s="11">
        <v>10144</v>
      </c>
      <c r="M52" s="11">
        <v>8256</v>
      </c>
      <c r="N52" s="11">
        <v>11857</v>
      </c>
      <c r="O52" s="11">
        <v>11508</v>
      </c>
      <c r="P52" s="18">
        <f t="shared" si="2"/>
        <v>63898</v>
      </c>
      <c r="Q52" s="40">
        <f t="shared" si="3"/>
        <v>10826</v>
      </c>
      <c r="R52" s="39">
        <f t="shared" si="5"/>
        <v>4.9829238431018767</v>
      </c>
      <c r="S52" s="31">
        <f t="shared" si="4"/>
        <v>49.321184510250568</v>
      </c>
      <c r="T52" s="34">
        <f t="shared" si="6"/>
        <v>3.2775725106225755</v>
      </c>
      <c r="U52" s="32">
        <f t="shared" si="7"/>
        <v>2706.5</v>
      </c>
    </row>
    <row r="53" spans="2:21">
      <c r="B53" s="12" t="s">
        <v>119</v>
      </c>
      <c r="C53" s="13"/>
      <c r="D53" s="11">
        <v>9117</v>
      </c>
      <c r="E53" s="11">
        <v>9406</v>
      </c>
      <c r="F53" s="14" t="s">
        <v>71</v>
      </c>
      <c r="G53" s="15">
        <v>6104</v>
      </c>
      <c r="H53" s="23">
        <v>5006</v>
      </c>
      <c r="I53" s="25">
        <f t="shared" si="1"/>
        <v>82.011795543905635</v>
      </c>
      <c r="J53" s="20">
        <v>1200</v>
      </c>
      <c r="K53" s="11">
        <v>1748</v>
      </c>
      <c r="L53" s="11">
        <v>1221</v>
      </c>
      <c r="M53" s="11">
        <v>767</v>
      </c>
      <c r="N53" s="11">
        <v>1497</v>
      </c>
      <c r="O53" s="11">
        <v>1717</v>
      </c>
      <c r="P53" s="18">
        <f t="shared" si="2"/>
        <v>8150</v>
      </c>
      <c r="Q53" s="40">
        <f t="shared" si="3"/>
        <v>1359</v>
      </c>
      <c r="R53" s="39">
        <f t="shared" si="5"/>
        <v>0.62551205457005832</v>
      </c>
      <c r="S53" s="31">
        <f t="shared" si="4"/>
        <v>22.264089121887288</v>
      </c>
      <c r="T53" s="34">
        <f t="shared" si="6"/>
        <v>26.109639440765267</v>
      </c>
      <c r="U53" s="32">
        <f t="shared" si="7"/>
        <v>339.75</v>
      </c>
    </row>
    <row r="54" spans="2:21">
      <c r="B54" s="12" t="s">
        <v>120</v>
      </c>
      <c r="C54" s="13"/>
      <c r="D54" s="11">
        <v>3651</v>
      </c>
      <c r="E54" s="11">
        <v>3623</v>
      </c>
      <c r="F54" s="14" t="s">
        <v>71</v>
      </c>
      <c r="G54" s="15">
        <v>2664</v>
      </c>
      <c r="H54" s="23">
        <v>2176</v>
      </c>
      <c r="I54" s="25">
        <f t="shared" si="1"/>
        <v>81.681681681681681</v>
      </c>
      <c r="J54" s="20">
        <v>505</v>
      </c>
      <c r="K54" s="11">
        <v>706</v>
      </c>
      <c r="L54" s="11">
        <v>485</v>
      </c>
      <c r="M54" s="11">
        <v>341</v>
      </c>
      <c r="N54" s="11">
        <v>565</v>
      </c>
      <c r="O54" s="11">
        <v>641</v>
      </c>
      <c r="P54" s="18">
        <f t="shared" si="2"/>
        <v>3243</v>
      </c>
      <c r="Q54" s="40">
        <f t="shared" si="3"/>
        <v>535</v>
      </c>
      <c r="R54" s="39">
        <f t="shared" si="5"/>
        <v>0.24624646739880882</v>
      </c>
      <c r="S54" s="31">
        <f t="shared" si="4"/>
        <v>20.082582582582585</v>
      </c>
      <c r="T54" s="34">
        <f t="shared" si="6"/>
        <v>66.323364485981315</v>
      </c>
      <c r="U54" s="32">
        <f t="shared" si="7"/>
        <v>133.75</v>
      </c>
    </row>
    <row r="55" spans="2:21">
      <c r="B55" s="28" t="s">
        <v>121</v>
      </c>
      <c r="C55" s="13" t="s">
        <v>74</v>
      </c>
      <c r="D55" s="11">
        <v>6073</v>
      </c>
      <c r="E55" s="11">
        <v>6056</v>
      </c>
      <c r="F55" s="14" t="s">
        <v>71</v>
      </c>
      <c r="G55" s="15">
        <v>4060</v>
      </c>
      <c r="H55" s="23">
        <v>3331</v>
      </c>
      <c r="I55" s="25">
        <f t="shared" si="1"/>
        <v>82.044334975369466</v>
      </c>
      <c r="J55" s="20">
        <v>1046</v>
      </c>
      <c r="K55" s="11">
        <v>1441</v>
      </c>
      <c r="L55" s="11">
        <v>1048</v>
      </c>
      <c r="M55" s="11">
        <v>644</v>
      </c>
      <c r="N55" s="11">
        <v>1101</v>
      </c>
      <c r="O55" s="11">
        <v>1336</v>
      </c>
      <c r="P55" s="18">
        <f t="shared" si="2"/>
        <v>6616</v>
      </c>
      <c r="Q55" s="40">
        <f t="shared" si="3"/>
        <v>1074.5</v>
      </c>
      <c r="R55" s="39">
        <f t="shared" si="5"/>
        <v>0.49456416676639264</v>
      </c>
      <c r="S55" s="31">
        <f t="shared" si="4"/>
        <v>26.46551724137931</v>
      </c>
      <c r="T55" s="34">
        <f t="shared" si="6"/>
        <v>33.022801302931597</v>
      </c>
      <c r="U55" s="32">
        <f t="shared" si="7"/>
        <v>268.625</v>
      </c>
    </row>
    <row r="56" spans="2:21">
      <c r="B56" s="28" t="s">
        <v>122</v>
      </c>
      <c r="C56" s="13" t="s">
        <v>74</v>
      </c>
      <c r="D56" s="11">
        <v>5324</v>
      </c>
      <c r="E56" s="11">
        <v>4977</v>
      </c>
      <c r="F56" s="14" t="s">
        <v>71</v>
      </c>
      <c r="G56" s="15">
        <v>2654</v>
      </c>
      <c r="H56" s="23">
        <v>2094</v>
      </c>
      <c r="I56" s="25">
        <f t="shared" si="1"/>
        <v>78.899773926149209</v>
      </c>
      <c r="J56" s="20">
        <v>493</v>
      </c>
      <c r="K56" s="11">
        <v>799</v>
      </c>
      <c r="L56" s="11">
        <v>561</v>
      </c>
      <c r="M56" s="11">
        <v>339</v>
      </c>
      <c r="N56" s="11">
        <v>615</v>
      </c>
      <c r="O56" s="11">
        <v>744</v>
      </c>
      <c r="P56" s="18">
        <f t="shared" si="2"/>
        <v>3551</v>
      </c>
      <c r="Q56" s="40">
        <f t="shared" si="3"/>
        <v>588</v>
      </c>
      <c r="R56" s="39">
        <f t="shared" si="5"/>
        <v>0.27064097725327024</v>
      </c>
      <c r="S56" s="31">
        <f t="shared" si="4"/>
        <v>22.15523737754333</v>
      </c>
      <c r="T56" s="34">
        <f t="shared" si="6"/>
        <v>60.345238095238095</v>
      </c>
      <c r="U56" s="32">
        <f t="shared" si="7"/>
        <v>147</v>
      </c>
    </row>
    <row r="57" spans="2:21">
      <c r="B57" s="12" t="s">
        <v>123</v>
      </c>
      <c r="C57" s="13"/>
      <c r="D57" s="11">
        <v>718</v>
      </c>
      <c r="E57" s="11">
        <v>692</v>
      </c>
      <c r="F57" s="14" t="s">
        <v>71</v>
      </c>
      <c r="G57" s="15">
        <v>560</v>
      </c>
      <c r="H57" s="23">
        <v>461</v>
      </c>
      <c r="I57" s="25">
        <f t="shared" si="1"/>
        <v>82.321428571428569</v>
      </c>
      <c r="J57" s="20">
        <v>96</v>
      </c>
      <c r="K57" s="11">
        <v>160</v>
      </c>
      <c r="L57" s="11">
        <v>159</v>
      </c>
      <c r="M57" s="11">
        <v>65</v>
      </c>
      <c r="N57" s="11">
        <v>129</v>
      </c>
      <c r="O57" s="11">
        <v>173</v>
      </c>
      <c r="P57" s="18">
        <f t="shared" si="2"/>
        <v>782</v>
      </c>
      <c r="Q57" s="40">
        <f t="shared" si="3"/>
        <v>144</v>
      </c>
      <c r="R57" s="39">
        <f t="shared" si="5"/>
        <v>6.6279423000800877E-2</v>
      </c>
      <c r="S57" s="31">
        <f t="shared" si="4"/>
        <v>25.714285714285712</v>
      </c>
      <c r="T57" s="34">
        <f t="shared" si="6"/>
        <v>246.40972222222223</v>
      </c>
      <c r="U57" s="32">
        <f t="shared" si="7"/>
        <v>36</v>
      </c>
    </row>
    <row r="58" spans="2:21">
      <c r="B58" s="28" t="s">
        <v>124</v>
      </c>
      <c r="C58" s="13" t="s">
        <v>74</v>
      </c>
      <c r="D58" s="11">
        <v>7369</v>
      </c>
      <c r="E58" s="11">
        <v>7539</v>
      </c>
      <c r="F58" s="14" t="s">
        <v>71</v>
      </c>
      <c r="G58" s="15">
        <v>4845</v>
      </c>
      <c r="H58" s="23">
        <v>4029</v>
      </c>
      <c r="I58" s="25">
        <f t="shared" si="1"/>
        <v>83.15789473684211</v>
      </c>
      <c r="J58" s="20">
        <v>1116</v>
      </c>
      <c r="K58" s="11">
        <v>1465</v>
      </c>
      <c r="L58" s="11">
        <v>1330</v>
      </c>
      <c r="M58" s="11">
        <v>875</v>
      </c>
      <c r="N58" s="11">
        <v>1338</v>
      </c>
      <c r="O58" s="11">
        <v>1502</v>
      </c>
      <c r="P58" s="18">
        <f t="shared" si="2"/>
        <v>7626</v>
      </c>
      <c r="Q58" s="40">
        <f t="shared" si="3"/>
        <v>1334</v>
      </c>
      <c r="R58" s="39">
        <f t="shared" si="5"/>
        <v>0.61400521029908584</v>
      </c>
      <c r="S58" s="31">
        <f t="shared" si="4"/>
        <v>27.533539731682144</v>
      </c>
      <c r="T58" s="34">
        <f t="shared" si="6"/>
        <v>26.598950524737631</v>
      </c>
      <c r="U58" s="32">
        <f t="shared" si="7"/>
        <v>333.5</v>
      </c>
    </row>
    <row r="59" spans="2:21">
      <c r="B59" s="12" t="s">
        <v>125</v>
      </c>
      <c r="C59" s="13"/>
      <c r="D59" s="11">
        <v>2168</v>
      </c>
      <c r="E59" s="11">
        <v>2117</v>
      </c>
      <c r="F59" s="14" t="s">
        <v>71</v>
      </c>
      <c r="G59" s="15">
        <v>1333</v>
      </c>
      <c r="H59" s="23">
        <v>983</v>
      </c>
      <c r="I59" s="25">
        <f t="shared" si="1"/>
        <v>73.743435858964745</v>
      </c>
      <c r="J59" s="20">
        <v>242</v>
      </c>
      <c r="K59" s="11">
        <v>399</v>
      </c>
      <c r="L59" s="11">
        <v>264</v>
      </c>
      <c r="M59" s="11">
        <v>189</v>
      </c>
      <c r="N59" s="11">
        <v>310</v>
      </c>
      <c r="O59" s="11">
        <v>318</v>
      </c>
      <c r="P59" s="18">
        <f t="shared" si="2"/>
        <v>1722</v>
      </c>
      <c r="Q59" s="40">
        <f t="shared" si="3"/>
        <v>287</v>
      </c>
      <c r="R59" s="39">
        <f t="shared" si="5"/>
        <v>0.13209857223076285</v>
      </c>
      <c r="S59" s="31">
        <f t="shared" si="4"/>
        <v>21.530382595648913</v>
      </c>
      <c r="T59" s="34">
        <f t="shared" si="6"/>
        <v>123.63414634146342</v>
      </c>
      <c r="U59" s="32">
        <f t="shared" si="7"/>
        <v>71.75</v>
      </c>
    </row>
    <row r="60" spans="2:21">
      <c r="B60" s="12" t="s">
        <v>12</v>
      </c>
      <c r="C60" s="13"/>
      <c r="D60" s="11">
        <v>1017</v>
      </c>
      <c r="E60" s="11">
        <v>1093</v>
      </c>
      <c r="F60" s="14" t="s">
        <v>71</v>
      </c>
      <c r="G60" s="15">
        <v>746</v>
      </c>
      <c r="H60" s="23">
        <v>564</v>
      </c>
      <c r="I60" s="25">
        <f t="shared" si="1"/>
        <v>75.603217158176932</v>
      </c>
      <c r="J60" s="20">
        <v>105</v>
      </c>
      <c r="K60" s="11">
        <v>143</v>
      </c>
      <c r="L60" s="11">
        <v>122</v>
      </c>
      <c r="M60" s="11">
        <v>74</v>
      </c>
      <c r="N60" s="11">
        <v>89</v>
      </c>
      <c r="O60" s="11">
        <v>132</v>
      </c>
      <c r="P60" s="18">
        <f t="shared" si="2"/>
        <v>665</v>
      </c>
      <c r="Q60" s="40">
        <f t="shared" si="3"/>
        <v>113.5</v>
      </c>
      <c r="R60" s="39">
        <f t="shared" si="5"/>
        <v>5.2241072990214583E-2</v>
      </c>
      <c r="S60" s="31">
        <f t="shared" si="4"/>
        <v>15.214477211796245</v>
      </c>
      <c r="T60" s="34">
        <f t="shared" si="6"/>
        <v>312.62555066079295</v>
      </c>
      <c r="U60" s="32">
        <f t="shared" si="7"/>
        <v>28.375</v>
      </c>
    </row>
    <row r="61" spans="2:21">
      <c r="B61" s="28" t="s">
        <v>13</v>
      </c>
      <c r="C61" s="13" t="s">
        <v>74</v>
      </c>
      <c r="D61" s="11">
        <v>147972</v>
      </c>
      <c r="E61" s="11">
        <v>158437</v>
      </c>
      <c r="F61" s="14" t="s">
        <v>71</v>
      </c>
      <c r="G61" s="15">
        <v>96465</v>
      </c>
      <c r="H61" s="23">
        <v>71871</v>
      </c>
      <c r="I61" s="25">
        <f t="shared" si="1"/>
        <v>74.504742652775619</v>
      </c>
      <c r="J61" s="20">
        <v>25926</v>
      </c>
      <c r="K61" s="11">
        <v>33974</v>
      </c>
      <c r="L61" s="11">
        <v>26922</v>
      </c>
      <c r="M61" s="11">
        <v>18145</v>
      </c>
      <c r="N61" s="11">
        <v>29113</v>
      </c>
      <c r="O61" s="11">
        <v>31279</v>
      </c>
      <c r="P61" s="18">
        <f t="shared" si="2"/>
        <v>165359</v>
      </c>
      <c r="Q61" s="40">
        <f t="shared" si="3"/>
        <v>28017.5</v>
      </c>
      <c r="R61" s="39">
        <f t="shared" si="5"/>
        <v>12.895720374478739</v>
      </c>
      <c r="S61" s="31">
        <f t="shared" si="4"/>
        <v>29.044212926968331</v>
      </c>
      <c r="T61" s="34">
        <f t="shared" si="6"/>
        <v>1.2664584634603373</v>
      </c>
      <c r="U61" s="32">
        <f t="shared" si="7"/>
        <v>7004.375</v>
      </c>
    </row>
    <row r="62" spans="2:21">
      <c r="B62" s="12"/>
      <c r="C62" s="13"/>
      <c r="D62" s="12"/>
      <c r="E62" s="12"/>
      <c r="F62" s="13"/>
      <c r="H62" s="23"/>
      <c r="R62" s="15"/>
    </row>
    <row r="63" spans="2:21">
      <c r="B63" s="35" t="s">
        <v>52</v>
      </c>
      <c r="C63" s="36"/>
      <c r="D63" s="36"/>
      <c r="E63" s="36"/>
      <c r="F63" s="36"/>
      <c r="G63" s="36"/>
      <c r="H63" s="15"/>
      <c r="I63" s="15"/>
      <c r="J63" s="15"/>
      <c r="K63" s="15"/>
      <c r="L63" s="15"/>
      <c r="M63" s="15"/>
      <c r="N63" s="15"/>
      <c r="O63" s="15"/>
      <c r="P63" s="11"/>
      <c r="Q63" s="15"/>
      <c r="R63" s="15"/>
    </row>
    <row r="64" spans="2:21">
      <c r="B64" s="36"/>
      <c r="C64" s="36"/>
      <c r="D64" s="36"/>
      <c r="E64" s="36"/>
      <c r="F64" s="36"/>
      <c r="G64" s="36"/>
      <c r="Q64" s="12"/>
    </row>
    <row r="65" spans="2:7">
      <c r="B65" s="36"/>
      <c r="C65" s="36"/>
      <c r="D65" s="36"/>
      <c r="E65" s="36"/>
      <c r="F65" s="36"/>
      <c r="G65" s="36"/>
    </row>
    <row r="66" spans="2:7">
      <c r="B66" s="36"/>
      <c r="C66" s="36"/>
      <c r="D66" s="36"/>
      <c r="E66" s="36"/>
      <c r="F66" s="36"/>
      <c r="G66" s="36"/>
    </row>
    <row r="67" spans="2:7">
      <c r="B67" s="36"/>
      <c r="C67" s="36"/>
      <c r="D67" s="36"/>
      <c r="E67" s="36"/>
      <c r="F67" s="36"/>
      <c r="G67" s="36"/>
    </row>
    <row r="68" spans="2:7">
      <c r="B68" s="36"/>
      <c r="C68" s="36"/>
      <c r="D68" s="36"/>
      <c r="E68" s="36"/>
      <c r="F68" s="36"/>
      <c r="G68" s="36"/>
    </row>
  </sheetData>
  <sheetCalcPr fullCalcOnLoad="1"/>
  <mergeCells count="3">
    <mergeCell ref="B63:G68"/>
    <mergeCell ref="J3:Q3"/>
    <mergeCell ref="B2:H2"/>
  </mergeCells>
  <phoneticPr fontId="4" type="noConversion"/>
  <conditionalFormatting sqref="F6:F61">
    <cfRule type="cellIs" dxfId="7" priority="0" stopIfTrue="1" operator="equal">
      <formula>"w"</formula>
    </cfRule>
  </conditionalFormatting>
  <conditionalFormatting sqref="R6:R61">
    <cfRule type="cellIs" dxfId="6" priority="0" stopIfTrue="1" operator="lessThan">
      <formula>1</formula>
    </cfRule>
    <cfRule type="cellIs" dxfId="5" priority="0" stopIfTrue="1" operator="greaterThan">
      <formula>4.9</formula>
    </cfRule>
  </conditionalFormatting>
  <conditionalFormatting sqref="I6:I61">
    <cfRule type="cellIs" dxfId="4" priority="0" stopIfTrue="1" operator="lessThan">
      <formula>70</formula>
    </cfRule>
    <cfRule type="cellIs" dxfId="3" priority="0" stopIfTrue="1" operator="greaterThanOrEqual">
      <formula>80</formula>
    </cfRule>
  </conditionalFormatting>
  <conditionalFormatting sqref="S5:S61">
    <cfRule type="cellIs" dxfId="2" priority="0" stopIfTrue="1" operator="lessThan">
      <formula>20</formula>
    </cfRule>
    <cfRule type="cellIs" dxfId="1" priority="0" stopIfTrue="1" operator="greaterThan">
      <formula>31.3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C65"/>
  <sheetViews>
    <sheetView showGridLines="0" workbookViewId="0">
      <pane ySplit="7" topLeftCell="A8" activePane="bottomLeft" state="frozen"/>
      <selection pane="bottomLeft" activeCell="B3" sqref="B3:H4"/>
    </sheetView>
  </sheetViews>
  <sheetFormatPr baseColWidth="10" defaultRowHeight="15"/>
  <cols>
    <col min="1" max="1" width="8.1640625" customWidth="1"/>
    <col min="4" max="4" width="12.33203125" customWidth="1"/>
  </cols>
  <sheetData>
    <row r="3" spans="1:29">
      <c r="B3" s="36" t="s">
        <v>18</v>
      </c>
      <c r="C3" s="36"/>
      <c r="D3" s="36"/>
      <c r="E3" s="36"/>
      <c r="F3" s="36"/>
      <c r="G3" s="36"/>
      <c r="H3" s="36"/>
      <c r="I3" s="41" t="s">
        <v>19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9">
      <c r="B4" s="36"/>
      <c r="C4" s="36"/>
      <c r="D4" s="36"/>
      <c r="E4" s="36"/>
      <c r="F4" s="36"/>
      <c r="G4" s="36"/>
      <c r="H4" s="36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9">
      <c r="A5" t="s">
        <v>20</v>
      </c>
    </row>
    <row r="6" spans="1:29" s="42" customFormat="1" ht="20">
      <c r="B6" s="43" t="s">
        <v>21</v>
      </c>
      <c r="C6" s="43"/>
      <c r="D6" s="43"/>
      <c r="E6" s="43"/>
      <c r="F6" s="43"/>
      <c r="G6" s="43"/>
      <c r="H6" s="43" t="s">
        <v>22</v>
      </c>
      <c r="I6" s="43"/>
      <c r="J6" s="43"/>
      <c r="K6" s="43"/>
      <c r="L6" s="43"/>
      <c r="M6" s="43" t="s">
        <v>23</v>
      </c>
      <c r="N6" s="43"/>
      <c r="O6" s="43"/>
      <c r="P6" s="43"/>
      <c r="Q6" s="43"/>
      <c r="R6" s="43" t="s">
        <v>24</v>
      </c>
      <c r="S6" s="43"/>
      <c r="T6" s="43"/>
      <c r="U6" s="43"/>
      <c r="V6" s="43" t="s">
        <v>25</v>
      </c>
      <c r="W6" s="43"/>
      <c r="X6" s="43"/>
      <c r="Y6" s="43"/>
      <c r="Z6" s="43" t="s">
        <v>26</v>
      </c>
      <c r="AA6" s="43"/>
      <c r="AB6" s="43"/>
      <c r="AC6" s="43"/>
    </row>
    <row r="7" spans="1:29" s="44" customFormat="1" ht="45">
      <c r="B7" s="45" t="s">
        <v>54</v>
      </c>
      <c r="C7" s="46" t="s">
        <v>27</v>
      </c>
      <c r="D7" s="47" t="s">
        <v>28</v>
      </c>
      <c r="E7" s="4" t="s">
        <v>29</v>
      </c>
      <c r="F7" s="48" t="s">
        <v>30</v>
      </c>
      <c r="G7" s="49" t="s">
        <v>31</v>
      </c>
      <c r="H7" s="46" t="s">
        <v>32</v>
      </c>
      <c r="I7" s="47" t="s">
        <v>33</v>
      </c>
      <c r="J7" s="4" t="s">
        <v>34</v>
      </c>
      <c r="K7" s="48" t="s">
        <v>35</v>
      </c>
      <c r="L7" s="49" t="s">
        <v>36</v>
      </c>
      <c r="M7" s="46" t="s">
        <v>37</v>
      </c>
      <c r="N7" s="47" t="s">
        <v>38</v>
      </c>
      <c r="O7" s="4" t="s">
        <v>39</v>
      </c>
      <c r="P7" s="48" t="s">
        <v>40</v>
      </c>
      <c r="Q7" s="49" t="s">
        <v>41</v>
      </c>
      <c r="R7" s="46" t="s">
        <v>42</v>
      </c>
      <c r="S7" s="4" t="s">
        <v>43</v>
      </c>
      <c r="T7" s="48" t="s">
        <v>0</v>
      </c>
      <c r="U7" s="49" t="s">
        <v>1</v>
      </c>
      <c r="V7" s="46" t="s">
        <v>2</v>
      </c>
      <c r="W7" s="4" t="s">
        <v>3</v>
      </c>
      <c r="X7" s="48" t="s">
        <v>4</v>
      </c>
      <c r="Y7" s="49" t="s">
        <v>5</v>
      </c>
      <c r="Z7" s="46" t="s">
        <v>6</v>
      </c>
      <c r="AA7" s="4" t="s">
        <v>7</v>
      </c>
      <c r="AB7" s="48" t="s">
        <v>8</v>
      </c>
      <c r="AC7" s="49" t="s">
        <v>9</v>
      </c>
    </row>
    <row r="8" spans="1:29">
      <c r="A8" t="s">
        <v>20</v>
      </c>
      <c r="B8" s="12" t="s">
        <v>67</v>
      </c>
      <c r="C8" s="32">
        <v>1424</v>
      </c>
      <c r="D8" s="32">
        <v>161</v>
      </c>
      <c r="E8" s="32">
        <v>3417</v>
      </c>
      <c r="F8" s="32">
        <f>SUM(C8:E8)</f>
        <v>5002</v>
      </c>
      <c r="G8" s="50">
        <f>C8-E8</f>
        <v>-1993</v>
      </c>
      <c r="H8" s="32">
        <v>1989</v>
      </c>
      <c r="I8" s="32">
        <v>150</v>
      </c>
      <c r="J8" s="32">
        <v>2880</v>
      </c>
      <c r="K8" s="32">
        <f>SUM(H8:J8)</f>
        <v>5019</v>
      </c>
      <c r="L8" s="50">
        <f>H8-J8</f>
        <v>-891</v>
      </c>
      <c r="M8" s="32">
        <v>1410</v>
      </c>
      <c r="N8" s="32">
        <v>175</v>
      </c>
      <c r="O8" s="32">
        <v>3335</v>
      </c>
      <c r="P8" s="32">
        <f>SUM(M8:O8)</f>
        <v>4920</v>
      </c>
      <c r="Q8" s="50">
        <f>M8-O8</f>
        <v>-1925</v>
      </c>
      <c r="R8" s="32">
        <v>1898</v>
      </c>
      <c r="S8" s="32">
        <v>2906</v>
      </c>
      <c r="T8" s="32">
        <f>R8+S8</f>
        <v>4804</v>
      </c>
      <c r="U8" s="50">
        <f>R8-S8</f>
        <v>-1008</v>
      </c>
      <c r="V8" s="32">
        <v>1774</v>
      </c>
      <c r="W8" s="32">
        <v>3046</v>
      </c>
      <c r="X8" s="32">
        <f>V8+W8</f>
        <v>4820</v>
      </c>
      <c r="Y8" s="50">
        <f>V8-W8</f>
        <v>-1272</v>
      </c>
      <c r="Z8" s="32">
        <v>1019</v>
      </c>
      <c r="AA8" s="32">
        <v>3838</v>
      </c>
      <c r="AB8" s="32">
        <f>Z8+AA8</f>
        <v>4857</v>
      </c>
      <c r="AC8" s="50">
        <f>Z8-AA8</f>
        <v>-2819</v>
      </c>
    </row>
    <row r="9" spans="1:29">
      <c r="A9" t="s">
        <v>20</v>
      </c>
      <c r="B9" s="12" t="s">
        <v>70</v>
      </c>
      <c r="C9" s="32">
        <v>2393</v>
      </c>
      <c r="D9" s="32">
        <v>121</v>
      </c>
      <c r="E9" s="32">
        <v>1851</v>
      </c>
      <c r="F9" s="32">
        <f t="shared" ref="F9:F64" si="0">SUM(C9:E9)</f>
        <v>4365</v>
      </c>
      <c r="G9" s="50">
        <f t="shared" ref="G9:G63" si="1">C9-E9</f>
        <v>542</v>
      </c>
      <c r="H9" s="32">
        <v>2724</v>
      </c>
      <c r="I9" s="32">
        <v>142</v>
      </c>
      <c r="J9" s="32">
        <v>1497</v>
      </c>
      <c r="K9" s="32">
        <f t="shared" ref="K9:K64" si="2">SUM(H9:J9)</f>
        <v>4363</v>
      </c>
      <c r="L9" s="50">
        <f t="shared" ref="L9:L64" si="3">H9-J9</f>
        <v>1227</v>
      </c>
      <c r="M9" s="32">
        <v>2531</v>
      </c>
      <c r="N9" s="32">
        <v>118</v>
      </c>
      <c r="O9" s="32">
        <v>1679</v>
      </c>
      <c r="P9" s="32">
        <f t="shared" ref="P9:P64" si="4">SUM(M9:O9)</f>
        <v>4328</v>
      </c>
      <c r="Q9" s="50">
        <f t="shared" ref="Q9:Q64" si="5">M9-O9</f>
        <v>852</v>
      </c>
      <c r="R9" s="32">
        <v>2505</v>
      </c>
      <c r="S9" s="32">
        <v>1711</v>
      </c>
      <c r="T9" s="32">
        <f t="shared" ref="T9:T64" si="6">R9+S9</f>
        <v>4216</v>
      </c>
      <c r="U9" s="50">
        <f t="shared" ref="U9:U64" si="7">R9-S9</f>
        <v>794</v>
      </c>
      <c r="V9" s="32">
        <v>2640</v>
      </c>
      <c r="W9" s="32">
        <v>1635</v>
      </c>
      <c r="X9" s="32">
        <f t="shared" ref="X9:X64" si="8">V9+W9</f>
        <v>4275</v>
      </c>
      <c r="Y9" s="50">
        <f t="shared" ref="Y9:Y64" si="9">V9-W9</f>
        <v>1005</v>
      </c>
      <c r="Z9" s="32">
        <v>1810</v>
      </c>
      <c r="AA9" s="32">
        <v>2464</v>
      </c>
      <c r="AB9" s="32">
        <f t="shared" ref="AB9:AB64" si="10">Z9+AA9</f>
        <v>4274</v>
      </c>
      <c r="AC9" s="50">
        <f t="shared" ref="AC9:AC64" si="11">Z9-AA9</f>
        <v>-654</v>
      </c>
    </row>
    <row r="10" spans="1:29">
      <c r="A10" t="s">
        <v>20</v>
      </c>
      <c r="B10" s="12" t="s">
        <v>72</v>
      </c>
      <c r="C10" s="32">
        <v>1476</v>
      </c>
      <c r="D10" s="32">
        <v>58</v>
      </c>
      <c r="E10" s="32">
        <v>1241</v>
      </c>
      <c r="F10" s="32">
        <f t="shared" si="0"/>
        <v>2775</v>
      </c>
      <c r="G10" s="50">
        <f t="shared" si="1"/>
        <v>235</v>
      </c>
      <c r="H10" s="32">
        <v>1629</v>
      </c>
      <c r="I10" s="32">
        <v>73</v>
      </c>
      <c r="J10" s="32">
        <v>1080</v>
      </c>
      <c r="K10" s="32">
        <f t="shared" si="2"/>
        <v>2782</v>
      </c>
      <c r="L10" s="50">
        <f t="shared" si="3"/>
        <v>549</v>
      </c>
      <c r="M10" s="32">
        <v>1483</v>
      </c>
      <c r="N10" s="32">
        <v>64</v>
      </c>
      <c r="O10" s="32">
        <v>1195</v>
      </c>
      <c r="P10" s="32">
        <f t="shared" si="4"/>
        <v>2742</v>
      </c>
      <c r="Q10" s="50">
        <f t="shared" si="5"/>
        <v>288</v>
      </c>
      <c r="R10" s="32">
        <v>1487</v>
      </c>
      <c r="S10" s="32">
        <v>1173</v>
      </c>
      <c r="T10" s="32">
        <f t="shared" si="6"/>
        <v>2660</v>
      </c>
      <c r="U10" s="50">
        <f t="shared" si="7"/>
        <v>314</v>
      </c>
      <c r="V10" s="32">
        <v>1586</v>
      </c>
      <c r="W10" s="32">
        <v>1119</v>
      </c>
      <c r="X10" s="32">
        <f t="shared" si="8"/>
        <v>2705</v>
      </c>
      <c r="Y10" s="50">
        <f t="shared" si="9"/>
        <v>467</v>
      </c>
      <c r="Z10" s="32">
        <v>1174</v>
      </c>
      <c r="AA10" s="32">
        <v>1536</v>
      </c>
      <c r="AB10" s="32">
        <f t="shared" si="10"/>
        <v>2710</v>
      </c>
      <c r="AC10" s="50">
        <f t="shared" si="11"/>
        <v>-362</v>
      </c>
    </row>
    <row r="11" spans="1:29">
      <c r="A11" t="s">
        <v>20</v>
      </c>
      <c r="B11" s="12" t="s">
        <v>73</v>
      </c>
      <c r="C11" s="32">
        <v>710</v>
      </c>
      <c r="D11" s="32">
        <v>105</v>
      </c>
      <c r="E11" s="32">
        <v>2393</v>
      </c>
      <c r="F11" s="32">
        <f t="shared" si="0"/>
        <v>3208</v>
      </c>
      <c r="G11" s="50">
        <f t="shared" si="1"/>
        <v>-1683</v>
      </c>
      <c r="H11" s="32">
        <v>1282</v>
      </c>
      <c r="I11" s="32">
        <v>115</v>
      </c>
      <c r="J11" s="32">
        <v>1827</v>
      </c>
      <c r="K11" s="32">
        <f t="shared" si="2"/>
        <v>3224</v>
      </c>
      <c r="L11" s="50">
        <f t="shared" si="3"/>
        <v>-545</v>
      </c>
      <c r="M11" s="32">
        <v>846</v>
      </c>
      <c r="N11" s="32">
        <v>104</v>
      </c>
      <c r="O11" s="32">
        <v>2216</v>
      </c>
      <c r="P11" s="32">
        <f t="shared" si="4"/>
        <v>3166</v>
      </c>
      <c r="Q11" s="50">
        <f t="shared" si="5"/>
        <v>-1370</v>
      </c>
      <c r="R11" s="32">
        <v>980</v>
      </c>
      <c r="S11" s="32">
        <v>2126</v>
      </c>
      <c r="T11" s="32">
        <f t="shared" si="6"/>
        <v>3106</v>
      </c>
      <c r="U11" s="50">
        <f t="shared" si="7"/>
        <v>-1146</v>
      </c>
      <c r="V11" s="32">
        <v>1007</v>
      </c>
      <c r="W11" s="32">
        <v>2097</v>
      </c>
      <c r="X11" s="32">
        <f t="shared" si="8"/>
        <v>3104</v>
      </c>
      <c r="Y11" s="50">
        <f t="shared" si="9"/>
        <v>-1090</v>
      </c>
      <c r="Z11" s="32">
        <v>524</v>
      </c>
      <c r="AA11" s="32">
        <v>2618</v>
      </c>
      <c r="AB11" s="32">
        <f t="shared" si="10"/>
        <v>3142</v>
      </c>
      <c r="AC11" s="50">
        <f t="shared" si="11"/>
        <v>-2094</v>
      </c>
    </row>
    <row r="12" spans="1:29">
      <c r="A12" t="s">
        <v>20</v>
      </c>
      <c r="B12" s="12" t="s">
        <v>76</v>
      </c>
      <c r="C12" s="32">
        <v>2156</v>
      </c>
      <c r="D12" s="32">
        <v>187</v>
      </c>
      <c r="E12" s="32">
        <v>3758</v>
      </c>
      <c r="F12" s="32">
        <f t="shared" si="0"/>
        <v>6101</v>
      </c>
      <c r="G12" s="50">
        <f t="shared" si="1"/>
        <v>-1602</v>
      </c>
      <c r="H12" s="32">
        <v>2775</v>
      </c>
      <c r="I12" s="32">
        <v>193</v>
      </c>
      <c r="J12" s="32">
        <v>3145</v>
      </c>
      <c r="K12" s="32">
        <f t="shared" si="2"/>
        <v>6113</v>
      </c>
      <c r="L12" s="50">
        <f t="shared" si="3"/>
        <v>-370</v>
      </c>
      <c r="M12" s="32">
        <v>2075</v>
      </c>
      <c r="N12" s="32">
        <v>173</v>
      </c>
      <c r="O12" s="32">
        <v>3786</v>
      </c>
      <c r="P12" s="32">
        <f t="shared" si="4"/>
        <v>6034</v>
      </c>
      <c r="Q12" s="50">
        <f t="shared" si="5"/>
        <v>-1711</v>
      </c>
      <c r="R12" s="32">
        <v>2459</v>
      </c>
      <c r="S12" s="32">
        <v>3415</v>
      </c>
      <c r="T12" s="32">
        <f t="shared" si="6"/>
        <v>5874</v>
      </c>
      <c r="U12" s="50">
        <f t="shared" si="7"/>
        <v>-956</v>
      </c>
      <c r="V12" s="32">
        <v>2585</v>
      </c>
      <c r="W12" s="32">
        <v>3370</v>
      </c>
      <c r="X12" s="32">
        <f t="shared" si="8"/>
        <v>5955</v>
      </c>
      <c r="Y12" s="50">
        <f t="shared" si="9"/>
        <v>-785</v>
      </c>
      <c r="Z12" s="32">
        <v>1590</v>
      </c>
      <c r="AA12" s="32">
        <v>4317</v>
      </c>
      <c r="AB12" s="32">
        <f t="shared" si="10"/>
        <v>5907</v>
      </c>
      <c r="AC12" s="50">
        <f t="shared" si="11"/>
        <v>-2727</v>
      </c>
    </row>
    <row r="13" spans="1:29">
      <c r="A13" t="s">
        <v>20</v>
      </c>
      <c r="B13" s="12" t="s">
        <v>77</v>
      </c>
      <c r="C13" s="32">
        <v>89</v>
      </c>
      <c r="D13" s="32">
        <v>18</v>
      </c>
      <c r="E13" s="32">
        <v>677</v>
      </c>
      <c r="F13" s="32">
        <f t="shared" si="0"/>
        <v>784</v>
      </c>
      <c r="G13" s="50">
        <f t="shared" si="1"/>
        <v>-588</v>
      </c>
      <c r="H13" s="32">
        <v>128</v>
      </c>
      <c r="I13" s="32">
        <v>16</v>
      </c>
      <c r="J13" s="32">
        <v>650</v>
      </c>
      <c r="K13" s="32">
        <f t="shared" si="2"/>
        <v>794</v>
      </c>
      <c r="L13" s="50">
        <f t="shared" si="3"/>
        <v>-522</v>
      </c>
      <c r="M13" s="32">
        <v>112</v>
      </c>
      <c r="N13" s="32">
        <v>15</v>
      </c>
      <c r="O13" s="32">
        <v>646</v>
      </c>
      <c r="P13" s="32">
        <f t="shared" si="4"/>
        <v>773</v>
      </c>
      <c r="Q13" s="50">
        <f t="shared" si="5"/>
        <v>-534</v>
      </c>
      <c r="R13" s="32">
        <v>84</v>
      </c>
      <c r="S13" s="32">
        <v>662</v>
      </c>
      <c r="T13" s="32">
        <f t="shared" si="6"/>
        <v>746</v>
      </c>
      <c r="U13" s="50">
        <f t="shared" si="7"/>
        <v>-578</v>
      </c>
      <c r="V13" s="32">
        <v>118</v>
      </c>
      <c r="W13" s="32">
        <v>631</v>
      </c>
      <c r="X13" s="32">
        <f t="shared" si="8"/>
        <v>749</v>
      </c>
      <c r="Y13" s="50">
        <f t="shared" si="9"/>
        <v>-513</v>
      </c>
      <c r="Z13" s="32">
        <v>69</v>
      </c>
      <c r="AA13" s="32">
        <v>701</v>
      </c>
      <c r="AB13" s="32">
        <f t="shared" si="10"/>
        <v>770</v>
      </c>
      <c r="AC13" s="50">
        <f t="shared" si="11"/>
        <v>-632</v>
      </c>
    </row>
    <row r="14" spans="1:29">
      <c r="A14" t="s">
        <v>20</v>
      </c>
      <c r="B14" s="12" t="s">
        <v>78</v>
      </c>
      <c r="C14" s="32">
        <v>14833</v>
      </c>
      <c r="D14" s="32">
        <v>1069</v>
      </c>
      <c r="E14" s="32">
        <v>19546</v>
      </c>
      <c r="F14" s="32">
        <f t="shared" si="0"/>
        <v>35448</v>
      </c>
      <c r="G14" s="50">
        <f t="shared" si="1"/>
        <v>-4713</v>
      </c>
      <c r="H14" s="32">
        <v>19019</v>
      </c>
      <c r="I14" s="32">
        <v>1042</v>
      </c>
      <c r="J14" s="32">
        <v>15393</v>
      </c>
      <c r="K14" s="32">
        <f t="shared" si="2"/>
        <v>35454</v>
      </c>
      <c r="L14" s="50">
        <f t="shared" si="3"/>
        <v>3626</v>
      </c>
      <c r="M14" s="32">
        <v>14030</v>
      </c>
      <c r="N14" s="32">
        <v>1011</v>
      </c>
      <c r="O14" s="32">
        <v>19895</v>
      </c>
      <c r="P14" s="32">
        <f t="shared" si="4"/>
        <v>34936</v>
      </c>
      <c r="Q14" s="50">
        <f t="shared" si="5"/>
        <v>-5865</v>
      </c>
      <c r="R14" s="32">
        <v>15878</v>
      </c>
      <c r="S14" s="32">
        <v>17985</v>
      </c>
      <c r="T14" s="32">
        <f t="shared" si="6"/>
        <v>33863</v>
      </c>
      <c r="U14" s="50">
        <f t="shared" si="7"/>
        <v>-2107</v>
      </c>
      <c r="V14" s="32">
        <v>18219</v>
      </c>
      <c r="W14" s="32">
        <v>16195</v>
      </c>
      <c r="X14" s="32">
        <f t="shared" si="8"/>
        <v>34414</v>
      </c>
      <c r="Y14" s="50">
        <f t="shared" si="9"/>
        <v>2024</v>
      </c>
      <c r="Z14" s="32">
        <v>9995</v>
      </c>
      <c r="AA14" s="32">
        <v>24499</v>
      </c>
      <c r="AB14" s="32">
        <f t="shared" si="10"/>
        <v>34494</v>
      </c>
      <c r="AC14" s="50">
        <f t="shared" si="11"/>
        <v>-14504</v>
      </c>
    </row>
    <row r="15" spans="1:29">
      <c r="A15" t="s">
        <v>20</v>
      </c>
      <c r="B15" s="12" t="s">
        <v>79</v>
      </c>
      <c r="C15" s="32">
        <v>911</v>
      </c>
      <c r="D15" s="32">
        <v>77</v>
      </c>
      <c r="E15" s="32">
        <v>1681</v>
      </c>
      <c r="F15" s="32">
        <f t="shared" si="0"/>
        <v>2669</v>
      </c>
      <c r="G15" s="50">
        <f t="shared" si="1"/>
        <v>-770</v>
      </c>
      <c r="H15" s="32">
        <v>1260</v>
      </c>
      <c r="I15" s="32">
        <v>69</v>
      </c>
      <c r="J15" s="32">
        <v>1357</v>
      </c>
      <c r="K15" s="32">
        <f t="shared" si="2"/>
        <v>2686</v>
      </c>
      <c r="L15" s="50">
        <f t="shared" si="3"/>
        <v>-97</v>
      </c>
      <c r="M15" s="32">
        <v>888</v>
      </c>
      <c r="N15" s="32">
        <v>55</v>
      </c>
      <c r="O15" s="32">
        <v>1689</v>
      </c>
      <c r="P15" s="32">
        <f t="shared" si="4"/>
        <v>2632</v>
      </c>
      <c r="Q15" s="50">
        <f t="shared" si="5"/>
        <v>-801</v>
      </c>
      <c r="R15" s="32">
        <v>918</v>
      </c>
      <c r="S15" s="32">
        <v>1607</v>
      </c>
      <c r="T15" s="32">
        <f t="shared" si="6"/>
        <v>2525</v>
      </c>
      <c r="U15" s="50">
        <f t="shared" si="7"/>
        <v>-689</v>
      </c>
      <c r="V15" s="32">
        <v>1113</v>
      </c>
      <c r="W15" s="32">
        <v>1469</v>
      </c>
      <c r="X15" s="32">
        <f t="shared" si="8"/>
        <v>2582</v>
      </c>
      <c r="Y15" s="50">
        <f t="shared" si="9"/>
        <v>-356</v>
      </c>
      <c r="Z15" s="32">
        <v>569</v>
      </c>
      <c r="AA15" s="32">
        <v>2020</v>
      </c>
      <c r="AB15" s="32">
        <f t="shared" si="10"/>
        <v>2589</v>
      </c>
      <c r="AC15" s="50">
        <f t="shared" si="11"/>
        <v>-1451</v>
      </c>
    </row>
    <row r="16" spans="1:29">
      <c r="A16" t="s">
        <v>20</v>
      </c>
      <c r="B16" s="12" t="s">
        <v>80</v>
      </c>
      <c r="C16" s="32">
        <v>1612</v>
      </c>
      <c r="D16" s="32">
        <v>174</v>
      </c>
      <c r="E16" s="32">
        <v>3535</v>
      </c>
      <c r="F16" s="32">
        <f t="shared" si="0"/>
        <v>5321</v>
      </c>
      <c r="G16" s="50">
        <f t="shared" si="1"/>
        <v>-1923</v>
      </c>
      <c r="H16" s="32">
        <v>2065</v>
      </c>
      <c r="I16" s="32">
        <v>199</v>
      </c>
      <c r="J16" s="32">
        <v>3037</v>
      </c>
      <c r="K16" s="32">
        <f t="shared" si="2"/>
        <v>5301</v>
      </c>
      <c r="L16" s="50">
        <f t="shared" si="3"/>
        <v>-972</v>
      </c>
      <c r="M16" s="32">
        <v>1700</v>
      </c>
      <c r="N16" s="32">
        <v>168</v>
      </c>
      <c r="O16" s="32">
        <v>3378</v>
      </c>
      <c r="P16" s="32">
        <f t="shared" si="4"/>
        <v>5246</v>
      </c>
      <c r="Q16" s="50">
        <f t="shared" si="5"/>
        <v>-1678</v>
      </c>
      <c r="R16" s="32">
        <v>1831</v>
      </c>
      <c r="S16" s="32">
        <v>3286</v>
      </c>
      <c r="T16" s="32">
        <f t="shared" si="6"/>
        <v>5117</v>
      </c>
      <c r="U16" s="50">
        <f t="shared" si="7"/>
        <v>-1455</v>
      </c>
      <c r="V16" s="32">
        <v>2054</v>
      </c>
      <c r="W16" s="32">
        <v>3108</v>
      </c>
      <c r="X16" s="32">
        <f t="shared" si="8"/>
        <v>5162</v>
      </c>
      <c r="Y16" s="50">
        <f t="shared" si="9"/>
        <v>-1054</v>
      </c>
      <c r="Z16" s="32">
        <v>1075</v>
      </c>
      <c r="AA16" s="32">
        <v>4057</v>
      </c>
      <c r="AB16" s="32">
        <f t="shared" si="10"/>
        <v>5132</v>
      </c>
      <c r="AC16" s="50">
        <f t="shared" si="11"/>
        <v>-2982</v>
      </c>
    </row>
    <row r="17" spans="1:29">
      <c r="A17" t="s">
        <v>20</v>
      </c>
      <c r="B17" s="12" t="s">
        <v>81</v>
      </c>
      <c r="C17" s="32">
        <v>200</v>
      </c>
      <c r="D17" s="32">
        <v>36</v>
      </c>
      <c r="E17" s="32">
        <v>633</v>
      </c>
      <c r="F17" s="32">
        <f t="shared" si="0"/>
        <v>869</v>
      </c>
      <c r="G17" s="50">
        <f t="shared" si="1"/>
        <v>-433</v>
      </c>
      <c r="H17" s="32">
        <v>289</v>
      </c>
      <c r="I17" s="32">
        <v>33</v>
      </c>
      <c r="J17" s="32">
        <v>649</v>
      </c>
      <c r="K17" s="32">
        <f t="shared" si="2"/>
        <v>971</v>
      </c>
      <c r="L17" s="50">
        <f t="shared" si="3"/>
        <v>-360</v>
      </c>
      <c r="M17" s="32">
        <v>235</v>
      </c>
      <c r="N17" s="32">
        <v>38</v>
      </c>
      <c r="O17" s="32">
        <v>671</v>
      </c>
      <c r="P17" s="32">
        <f t="shared" si="4"/>
        <v>944</v>
      </c>
      <c r="Q17" s="50">
        <f t="shared" si="5"/>
        <v>-436</v>
      </c>
      <c r="R17" s="32">
        <v>214</v>
      </c>
      <c r="S17" s="32">
        <v>697</v>
      </c>
      <c r="T17" s="32">
        <f t="shared" si="6"/>
        <v>911</v>
      </c>
      <c r="U17" s="50">
        <f t="shared" si="7"/>
        <v>-483</v>
      </c>
      <c r="V17" s="32">
        <v>248</v>
      </c>
      <c r="W17" s="32">
        <v>672</v>
      </c>
      <c r="X17" s="32">
        <f t="shared" si="8"/>
        <v>920</v>
      </c>
      <c r="Y17" s="50">
        <f t="shared" si="9"/>
        <v>-424</v>
      </c>
      <c r="Z17" s="32">
        <v>153</v>
      </c>
      <c r="AA17" s="32">
        <v>777</v>
      </c>
      <c r="AB17" s="32">
        <f t="shared" si="10"/>
        <v>930</v>
      </c>
      <c r="AC17" s="50">
        <f t="shared" si="11"/>
        <v>-624</v>
      </c>
    </row>
    <row r="18" spans="1:29">
      <c r="A18" t="s">
        <v>20</v>
      </c>
      <c r="B18" s="12" t="s">
        <v>82</v>
      </c>
      <c r="C18" s="32">
        <v>1098</v>
      </c>
      <c r="D18" s="32">
        <v>157</v>
      </c>
      <c r="E18" s="32">
        <v>3149</v>
      </c>
      <c r="F18" s="32">
        <f t="shared" si="0"/>
        <v>4404</v>
      </c>
      <c r="G18" s="50">
        <f t="shared" si="1"/>
        <v>-2051</v>
      </c>
      <c r="H18" s="32">
        <v>1077</v>
      </c>
      <c r="I18" s="32">
        <v>202</v>
      </c>
      <c r="J18" s="32">
        <v>3147</v>
      </c>
      <c r="K18" s="32">
        <f t="shared" si="2"/>
        <v>4426</v>
      </c>
      <c r="L18" s="50">
        <f t="shared" si="3"/>
        <v>-2070</v>
      </c>
      <c r="M18" s="32">
        <v>1301</v>
      </c>
      <c r="N18" s="32">
        <v>138</v>
      </c>
      <c r="O18" s="32">
        <v>2914</v>
      </c>
      <c r="P18" s="32">
        <f t="shared" si="4"/>
        <v>4353</v>
      </c>
      <c r="Q18" s="50">
        <f t="shared" si="5"/>
        <v>-1613</v>
      </c>
      <c r="R18" s="32">
        <v>1085</v>
      </c>
      <c r="S18" s="32">
        <v>3253</v>
      </c>
      <c r="T18" s="32">
        <f t="shared" si="6"/>
        <v>4338</v>
      </c>
      <c r="U18" s="50">
        <f t="shared" si="7"/>
        <v>-2168</v>
      </c>
      <c r="V18" s="32">
        <v>1308</v>
      </c>
      <c r="W18" s="32">
        <v>2974</v>
      </c>
      <c r="X18" s="32">
        <f t="shared" si="8"/>
        <v>4282</v>
      </c>
      <c r="Y18" s="50">
        <f t="shared" si="9"/>
        <v>-1666</v>
      </c>
      <c r="Z18" s="32">
        <v>824</v>
      </c>
      <c r="AA18" s="32">
        <v>3447</v>
      </c>
      <c r="AB18" s="32">
        <f t="shared" si="10"/>
        <v>4271</v>
      </c>
      <c r="AC18" s="50">
        <f t="shared" si="11"/>
        <v>-2623</v>
      </c>
    </row>
    <row r="19" spans="1:29">
      <c r="A19" t="s">
        <v>20</v>
      </c>
      <c r="B19" s="12" t="s">
        <v>83</v>
      </c>
      <c r="C19" s="32">
        <v>2537</v>
      </c>
      <c r="D19" s="32">
        <v>173</v>
      </c>
      <c r="E19" s="32">
        <v>1627</v>
      </c>
      <c r="F19" s="32">
        <f t="shared" si="0"/>
        <v>4337</v>
      </c>
      <c r="G19" s="50">
        <f t="shared" si="1"/>
        <v>910</v>
      </c>
      <c r="H19" s="32">
        <v>3034</v>
      </c>
      <c r="I19" s="32">
        <v>178</v>
      </c>
      <c r="J19" s="32">
        <v>1147</v>
      </c>
      <c r="K19" s="32">
        <f t="shared" si="2"/>
        <v>4359</v>
      </c>
      <c r="L19" s="50">
        <f t="shared" si="3"/>
        <v>1887</v>
      </c>
      <c r="M19" s="32">
        <v>2527</v>
      </c>
      <c r="N19" s="32">
        <v>170</v>
      </c>
      <c r="O19" s="32">
        <v>1592</v>
      </c>
      <c r="P19" s="32">
        <f t="shared" si="4"/>
        <v>4289</v>
      </c>
      <c r="Q19" s="50">
        <f t="shared" si="5"/>
        <v>935</v>
      </c>
      <c r="R19" s="32">
        <v>3478</v>
      </c>
      <c r="S19" s="32">
        <v>830</v>
      </c>
      <c r="T19" s="32">
        <f t="shared" si="6"/>
        <v>4308</v>
      </c>
      <c r="U19" s="50">
        <f t="shared" si="7"/>
        <v>2648</v>
      </c>
      <c r="V19" s="32">
        <v>2967</v>
      </c>
      <c r="W19" s="32">
        <v>1253</v>
      </c>
      <c r="X19" s="32">
        <f t="shared" si="8"/>
        <v>4220</v>
      </c>
      <c r="Y19" s="50">
        <f t="shared" si="9"/>
        <v>1714</v>
      </c>
      <c r="Z19" s="32">
        <v>2110</v>
      </c>
      <c r="AA19" s="32">
        <v>2067</v>
      </c>
      <c r="AB19" s="32">
        <f t="shared" si="10"/>
        <v>4177</v>
      </c>
      <c r="AC19" s="50">
        <f t="shared" si="11"/>
        <v>43</v>
      </c>
    </row>
    <row r="20" spans="1:29">
      <c r="A20" t="s">
        <v>20</v>
      </c>
      <c r="B20" s="12" t="s">
        <v>84</v>
      </c>
      <c r="C20" s="32">
        <v>227</v>
      </c>
      <c r="D20" s="32">
        <v>45</v>
      </c>
      <c r="E20" s="32">
        <v>1219</v>
      </c>
      <c r="F20" s="32">
        <f t="shared" si="0"/>
        <v>1491</v>
      </c>
      <c r="G20" s="50">
        <f t="shared" si="1"/>
        <v>-992</v>
      </c>
      <c r="H20" s="32">
        <v>368</v>
      </c>
      <c r="I20" s="32">
        <v>47</v>
      </c>
      <c r="J20" s="32">
        <v>1062</v>
      </c>
      <c r="K20" s="32">
        <f t="shared" si="2"/>
        <v>1477</v>
      </c>
      <c r="L20" s="50">
        <f t="shared" si="3"/>
        <v>-694</v>
      </c>
      <c r="M20" s="32">
        <v>263</v>
      </c>
      <c r="N20" s="32">
        <v>43</v>
      </c>
      <c r="O20" s="32">
        <v>1121</v>
      </c>
      <c r="P20" s="32">
        <f t="shared" si="4"/>
        <v>1427</v>
      </c>
      <c r="Q20" s="50">
        <f t="shared" si="5"/>
        <v>-858</v>
      </c>
      <c r="R20" s="32">
        <v>199</v>
      </c>
      <c r="S20" s="32">
        <v>1194</v>
      </c>
      <c r="T20" s="32">
        <f t="shared" si="6"/>
        <v>1393</v>
      </c>
      <c r="U20" s="50">
        <f t="shared" si="7"/>
        <v>-995</v>
      </c>
      <c r="V20" s="32">
        <v>281</v>
      </c>
      <c r="W20" s="32">
        <v>1099</v>
      </c>
      <c r="X20" s="32">
        <f t="shared" si="8"/>
        <v>1380</v>
      </c>
      <c r="Y20" s="50">
        <f t="shared" si="9"/>
        <v>-818</v>
      </c>
      <c r="Z20" s="32">
        <v>163</v>
      </c>
      <c r="AA20" s="32">
        <v>1260</v>
      </c>
      <c r="AB20" s="32">
        <f t="shared" si="10"/>
        <v>1423</v>
      </c>
      <c r="AC20" s="50">
        <f t="shared" si="11"/>
        <v>-1097</v>
      </c>
    </row>
    <row r="21" spans="1:29">
      <c r="A21" t="s">
        <v>20</v>
      </c>
      <c r="B21" s="12" t="s">
        <v>85</v>
      </c>
      <c r="C21" s="32">
        <v>1559</v>
      </c>
      <c r="D21" s="32">
        <v>206</v>
      </c>
      <c r="E21" s="32">
        <v>4230</v>
      </c>
      <c r="F21" s="32">
        <f t="shared" si="0"/>
        <v>5995</v>
      </c>
      <c r="G21" s="50">
        <f t="shared" si="1"/>
        <v>-2671</v>
      </c>
      <c r="H21" s="32">
        <v>2176</v>
      </c>
      <c r="I21" s="32">
        <v>187</v>
      </c>
      <c r="J21" s="32">
        <v>3657</v>
      </c>
      <c r="K21" s="32">
        <f t="shared" si="2"/>
        <v>6020</v>
      </c>
      <c r="L21" s="50">
        <f t="shared" si="3"/>
        <v>-1481</v>
      </c>
      <c r="M21" s="32">
        <v>1537</v>
      </c>
      <c r="N21" s="32">
        <v>151</v>
      </c>
      <c r="O21" s="32">
        <v>4230</v>
      </c>
      <c r="P21" s="32">
        <f t="shared" si="4"/>
        <v>5918</v>
      </c>
      <c r="Q21" s="50">
        <f t="shared" si="5"/>
        <v>-2693</v>
      </c>
      <c r="R21" s="32">
        <v>1687</v>
      </c>
      <c r="S21" s="32">
        <v>4029</v>
      </c>
      <c r="T21" s="32">
        <f t="shared" si="6"/>
        <v>5716</v>
      </c>
      <c r="U21" s="50">
        <f t="shared" si="7"/>
        <v>-2342</v>
      </c>
      <c r="V21" s="32">
        <v>1722</v>
      </c>
      <c r="W21" s="32">
        <v>4117</v>
      </c>
      <c r="X21" s="32">
        <f t="shared" si="8"/>
        <v>5839</v>
      </c>
      <c r="Y21" s="50">
        <f t="shared" si="9"/>
        <v>-2395</v>
      </c>
      <c r="Z21" s="32">
        <v>1016</v>
      </c>
      <c r="AA21" s="32">
        <v>4827</v>
      </c>
      <c r="AB21" s="32">
        <f t="shared" si="10"/>
        <v>5843</v>
      </c>
      <c r="AC21" s="50">
        <f t="shared" si="11"/>
        <v>-3811</v>
      </c>
    </row>
    <row r="22" spans="1:29">
      <c r="A22" t="s">
        <v>20</v>
      </c>
      <c r="B22" s="12" t="s">
        <v>86</v>
      </c>
      <c r="C22" s="32">
        <v>15029</v>
      </c>
      <c r="D22" s="32">
        <v>1644</v>
      </c>
      <c r="E22" s="32">
        <v>30768</v>
      </c>
      <c r="F22" s="32">
        <f t="shared" si="0"/>
        <v>47441</v>
      </c>
      <c r="G22" s="50">
        <f t="shared" si="1"/>
        <v>-15739</v>
      </c>
      <c r="H22" s="32">
        <v>19202</v>
      </c>
      <c r="I22" s="32">
        <v>1866</v>
      </c>
      <c r="J22" s="32">
        <v>26384</v>
      </c>
      <c r="K22" s="32">
        <f t="shared" si="2"/>
        <v>47452</v>
      </c>
      <c r="L22" s="50">
        <f t="shared" si="3"/>
        <v>-7182</v>
      </c>
      <c r="M22" s="32">
        <v>14395</v>
      </c>
      <c r="N22" s="32">
        <v>1677</v>
      </c>
      <c r="O22" s="32">
        <v>30572</v>
      </c>
      <c r="P22" s="32">
        <f t="shared" si="4"/>
        <v>46644</v>
      </c>
      <c r="Q22" s="50">
        <f t="shared" si="5"/>
        <v>-16177</v>
      </c>
      <c r="R22" s="32">
        <v>16254</v>
      </c>
      <c r="S22" s="32">
        <v>29234</v>
      </c>
      <c r="T22" s="32">
        <f t="shared" si="6"/>
        <v>45488</v>
      </c>
      <c r="U22" s="50">
        <f t="shared" si="7"/>
        <v>-12980</v>
      </c>
      <c r="V22" s="32">
        <v>17171</v>
      </c>
      <c r="W22" s="32">
        <v>28534</v>
      </c>
      <c r="X22" s="32">
        <f t="shared" si="8"/>
        <v>45705</v>
      </c>
      <c r="Y22" s="50">
        <f t="shared" si="9"/>
        <v>-11363</v>
      </c>
      <c r="Z22" s="32">
        <v>12075</v>
      </c>
      <c r="AA22" s="32">
        <v>33830</v>
      </c>
      <c r="AB22" s="32">
        <f t="shared" si="10"/>
        <v>45905</v>
      </c>
      <c r="AC22" s="50">
        <f t="shared" si="11"/>
        <v>-21755</v>
      </c>
    </row>
    <row r="23" spans="1:29">
      <c r="A23" t="s">
        <v>20</v>
      </c>
      <c r="B23" s="12" t="s">
        <v>87</v>
      </c>
      <c r="C23" s="32">
        <v>26777</v>
      </c>
      <c r="D23" s="32">
        <v>1978</v>
      </c>
      <c r="E23" s="32">
        <v>25972</v>
      </c>
      <c r="F23" s="32">
        <f t="shared" si="0"/>
        <v>54727</v>
      </c>
      <c r="G23" s="50">
        <f t="shared" si="1"/>
        <v>805</v>
      </c>
      <c r="H23" s="32">
        <v>30758</v>
      </c>
      <c r="I23" s="32">
        <v>1852</v>
      </c>
      <c r="J23" s="32">
        <v>22534</v>
      </c>
      <c r="K23" s="32">
        <f t="shared" si="2"/>
        <v>55144</v>
      </c>
      <c r="L23" s="50">
        <f t="shared" si="3"/>
        <v>8224</v>
      </c>
      <c r="M23" s="32">
        <v>24624</v>
      </c>
      <c r="N23" s="32">
        <v>2599</v>
      </c>
      <c r="O23" s="32">
        <v>26312</v>
      </c>
      <c r="P23" s="32">
        <f t="shared" si="4"/>
        <v>53535</v>
      </c>
      <c r="Q23" s="50">
        <f t="shared" si="5"/>
        <v>-1688</v>
      </c>
      <c r="R23" s="32">
        <v>27022</v>
      </c>
      <c r="S23" s="32">
        <v>24860</v>
      </c>
      <c r="T23" s="32">
        <f t="shared" si="6"/>
        <v>51882</v>
      </c>
      <c r="U23" s="50">
        <f t="shared" si="7"/>
        <v>2162</v>
      </c>
      <c r="V23" s="32">
        <v>28084</v>
      </c>
      <c r="W23" s="32">
        <v>24217</v>
      </c>
      <c r="X23" s="32">
        <f t="shared" si="8"/>
        <v>52301</v>
      </c>
      <c r="Y23" s="50">
        <f t="shared" si="9"/>
        <v>3867</v>
      </c>
      <c r="Z23" s="32">
        <v>22988</v>
      </c>
      <c r="AA23" s="32">
        <v>29624</v>
      </c>
      <c r="AB23" s="32">
        <f t="shared" si="10"/>
        <v>52612</v>
      </c>
      <c r="AC23" s="50">
        <f t="shared" si="11"/>
        <v>-6636</v>
      </c>
    </row>
    <row r="24" spans="1:29">
      <c r="A24" t="s">
        <v>20</v>
      </c>
      <c r="B24" s="12" t="s">
        <v>88</v>
      </c>
      <c r="C24" s="32">
        <v>56</v>
      </c>
      <c r="D24" s="32">
        <v>13</v>
      </c>
      <c r="E24" s="32">
        <v>651</v>
      </c>
      <c r="F24" s="32">
        <f t="shared" si="0"/>
        <v>720</v>
      </c>
      <c r="G24" s="50">
        <f t="shared" si="1"/>
        <v>-595</v>
      </c>
      <c r="H24" s="32">
        <v>114</v>
      </c>
      <c r="I24" s="32">
        <v>15</v>
      </c>
      <c r="J24" s="32">
        <v>603</v>
      </c>
      <c r="K24" s="32">
        <f t="shared" si="2"/>
        <v>732</v>
      </c>
      <c r="L24" s="50">
        <f t="shared" si="3"/>
        <v>-489</v>
      </c>
      <c r="M24" s="32">
        <v>69</v>
      </c>
      <c r="N24" s="32">
        <v>13</v>
      </c>
      <c r="O24" s="32">
        <v>636</v>
      </c>
      <c r="P24" s="32">
        <f t="shared" si="4"/>
        <v>718</v>
      </c>
      <c r="Q24" s="50">
        <f t="shared" si="5"/>
        <v>-567</v>
      </c>
      <c r="R24" s="32">
        <v>92</v>
      </c>
      <c r="S24" s="32">
        <v>609</v>
      </c>
      <c r="T24" s="32">
        <f t="shared" si="6"/>
        <v>701</v>
      </c>
      <c r="U24" s="50">
        <f t="shared" si="7"/>
        <v>-517</v>
      </c>
      <c r="V24" s="32">
        <v>110</v>
      </c>
      <c r="W24" s="32">
        <v>589</v>
      </c>
      <c r="X24" s="32">
        <f t="shared" si="8"/>
        <v>699</v>
      </c>
      <c r="Y24" s="50">
        <f t="shared" si="9"/>
        <v>-479</v>
      </c>
      <c r="Z24" s="32">
        <v>36</v>
      </c>
      <c r="AA24" s="32">
        <v>682</v>
      </c>
      <c r="AB24" s="32">
        <f t="shared" si="10"/>
        <v>718</v>
      </c>
      <c r="AC24" s="50">
        <f t="shared" si="11"/>
        <v>-646</v>
      </c>
    </row>
    <row r="25" spans="1:29">
      <c r="A25" t="s">
        <v>20</v>
      </c>
      <c r="B25" s="12" t="s">
        <v>89</v>
      </c>
      <c r="C25" s="32">
        <v>3544</v>
      </c>
      <c r="D25" s="32">
        <v>89</v>
      </c>
      <c r="E25" s="32">
        <v>1613</v>
      </c>
      <c r="F25" s="32">
        <f t="shared" si="0"/>
        <v>5246</v>
      </c>
      <c r="G25" s="50">
        <f t="shared" si="1"/>
        <v>1931</v>
      </c>
      <c r="H25" s="32">
        <v>3799</v>
      </c>
      <c r="I25" s="32">
        <v>132</v>
      </c>
      <c r="J25" s="32">
        <v>1276</v>
      </c>
      <c r="K25" s="32">
        <f t="shared" si="2"/>
        <v>5207</v>
      </c>
      <c r="L25" s="50">
        <f t="shared" si="3"/>
        <v>2523</v>
      </c>
      <c r="M25" s="32">
        <v>3505</v>
      </c>
      <c r="N25" s="32">
        <v>166</v>
      </c>
      <c r="O25" s="32">
        <v>1495</v>
      </c>
      <c r="P25" s="32">
        <f t="shared" si="4"/>
        <v>5166</v>
      </c>
      <c r="Q25" s="50">
        <f t="shared" si="5"/>
        <v>2010</v>
      </c>
      <c r="R25" s="32">
        <v>3498</v>
      </c>
      <c r="S25" s="32">
        <v>1557</v>
      </c>
      <c r="T25" s="32">
        <f t="shared" si="6"/>
        <v>5055</v>
      </c>
      <c r="U25" s="50">
        <f t="shared" si="7"/>
        <v>1941</v>
      </c>
      <c r="V25" s="32">
        <v>3799</v>
      </c>
      <c r="W25" s="32">
        <v>1320</v>
      </c>
      <c r="X25" s="32">
        <f t="shared" si="8"/>
        <v>5119</v>
      </c>
      <c r="Y25" s="50">
        <f t="shared" si="9"/>
        <v>2479</v>
      </c>
      <c r="Z25" s="32">
        <v>3199</v>
      </c>
      <c r="AA25" s="32">
        <v>1900</v>
      </c>
      <c r="AB25" s="32">
        <f t="shared" si="10"/>
        <v>5099</v>
      </c>
      <c r="AC25" s="50">
        <f t="shared" si="11"/>
        <v>1299</v>
      </c>
    </row>
    <row r="26" spans="1:29">
      <c r="A26" t="s">
        <v>20</v>
      </c>
      <c r="B26" s="12" t="s">
        <v>90</v>
      </c>
      <c r="C26" s="32">
        <v>96</v>
      </c>
      <c r="D26" s="32">
        <v>14</v>
      </c>
      <c r="E26" s="32">
        <v>373</v>
      </c>
      <c r="F26" s="32">
        <f t="shared" si="0"/>
        <v>483</v>
      </c>
      <c r="G26" s="50">
        <f t="shared" si="1"/>
        <v>-277</v>
      </c>
      <c r="H26" s="32">
        <v>166</v>
      </c>
      <c r="I26" s="32">
        <v>15</v>
      </c>
      <c r="J26" s="32">
        <v>308</v>
      </c>
      <c r="K26" s="32">
        <f t="shared" si="2"/>
        <v>489</v>
      </c>
      <c r="L26" s="50">
        <f t="shared" si="3"/>
        <v>-142</v>
      </c>
      <c r="M26" s="32">
        <v>116</v>
      </c>
      <c r="N26" s="32">
        <v>16</v>
      </c>
      <c r="O26" s="32">
        <v>354</v>
      </c>
      <c r="P26" s="32">
        <f t="shared" si="4"/>
        <v>486</v>
      </c>
      <c r="Q26" s="50">
        <f t="shared" si="5"/>
        <v>-238</v>
      </c>
      <c r="R26" s="32">
        <v>125</v>
      </c>
      <c r="S26" s="32">
        <v>340</v>
      </c>
      <c r="T26" s="32">
        <f t="shared" si="6"/>
        <v>465</v>
      </c>
      <c r="U26" s="50">
        <f t="shared" si="7"/>
        <v>-215</v>
      </c>
      <c r="V26" s="32">
        <v>140</v>
      </c>
      <c r="W26" s="32">
        <v>342</v>
      </c>
      <c r="X26" s="32">
        <f t="shared" si="8"/>
        <v>482</v>
      </c>
      <c r="Y26" s="50">
        <f t="shared" si="9"/>
        <v>-202</v>
      </c>
      <c r="Z26" s="32">
        <v>62</v>
      </c>
      <c r="AA26" s="32">
        <v>414</v>
      </c>
      <c r="AB26" s="32">
        <f t="shared" si="10"/>
        <v>476</v>
      </c>
      <c r="AC26" s="50">
        <f t="shared" si="11"/>
        <v>-352</v>
      </c>
    </row>
    <row r="27" spans="1:29">
      <c r="A27" t="s">
        <v>20</v>
      </c>
      <c r="B27" s="12" t="s">
        <v>91</v>
      </c>
      <c r="C27" s="32">
        <v>575</v>
      </c>
      <c r="D27" s="32">
        <v>60</v>
      </c>
      <c r="E27" s="32">
        <v>1188</v>
      </c>
      <c r="F27" s="32">
        <f t="shared" si="0"/>
        <v>1823</v>
      </c>
      <c r="G27" s="50">
        <f t="shared" si="1"/>
        <v>-613</v>
      </c>
      <c r="H27" s="32">
        <v>790</v>
      </c>
      <c r="I27" s="32">
        <v>57</v>
      </c>
      <c r="J27" s="32">
        <v>979</v>
      </c>
      <c r="K27" s="32">
        <f t="shared" si="2"/>
        <v>1826</v>
      </c>
      <c r="L27" s="50">
        <f t="shared" si="3"/>
        <v>-189</v>
      </c>
      <c r="M27" s="32">
        <v>575</v>
      </c>
      <c r="N27" s="32">
        <v>62</v>
      </c>
      <c r="O27" s="32">
        <v>1149</v>
      </c>
      <c r="P27" s="32">
        <f t="shared" si="4"/>
        <v>1786</v>
      </c>
      <c r="Q27" s="50">
        <f t="shared" si="5"/>
        <v>-574</v>
      </c>
      <c r="R27" s="32">
        <v>852</v>
      </c>
      <c r="S27" s="32">
        <v>915</v>
      </c>
      <c r="T27" s="32">
        <f t="shared" si="6"/>
        <v>1767</v>
      </c>
      <c r="U27" s="50">
        <f t="shared" si="7"/>
        <v>-63</v>
      </c>
      <c r="V27" s="32">
        <v>728</v>
      </c>
      <c r="W27" s="32">
        <v>1016</v>
      </c>
      <c r="X27" s="32">
        <f t="shared" si="8"/>
        <v>1744</v>
      </c>
      <c r="Y27" s="50">
        <f t="shared" si="9"/>
        <v>-288</v>
      </c>
      <c r="Z27" s="32">
        <v>450</v>
      </c>
      <c r="AA27" s="32">
        <v>1313</v>
      </c>
      <c r="AB27" s="32">
        <f t="shared" si="10"/>
        <v>1763</v>
      </c>
      <c r="AC27" s="50">
        <f t="shared" si="11"/>
        <v>-863</v>
      </c>
    </row>
    <row r="28" spans="1:29">
      <c r="A28" t="s">
        <v>20</v>
      </c>
      <c r="B28" s="12" t="s">
        <v>92</v>
      </c>
      <c r="C28" s="32">
        <v>2968</v>
      </c>
      <c r="D28" s="32">
        <v>239</v>
      </c>
      <c r="E28" s="32">
        <v>3422</v>
      </c>
      <c r="F28" s="32">
        <f t="shared" si="0"/>
        <v>6629</v>
      </c>
      <c r="G28" s="50">
        <f t="shared" si="1"/>
        <v>-454</v>
      </c>
      <c r="H28" s="32">
        <v>3811</v>
      </c>
      <c r="I28" s="32">
        <v>199</v>
      </c>
      <c r="J28" s="32">
        <v>2642</v>
      </c>
      <c r="K28" s="32">
        <f t="shared" si="2"/>
        <v>6652</v>
      </c>
      <c r="L28" s="50">
        <f t="shared" si="3"/>
        <v>1169</v>
      </c>
      <c r="M28" s="32">
        <v>3110</v>
      </c>
      <c r="N28" s="32">
        <v>209</v>
      </c>
      <c r="O28" s="32">
        <v>3231</v>
      </c>
      <c r="P28" s="32">
        <f t="shared" si="4"/>
        <v>6550</v>
      </c>
      <c r="Q28" s="50">
        <f t="shared" si="5"/>
        <v>-121</v>
      </c>
      <c r="R28" s="32">
        <v>3210</v>
      </c>
      <c r="S28" s="32">
        <v>3139</v>
      </c>
      <c r="T28" s="32">
        <f t="shared" si="6"/>
        <v>6349</v>
      </c>
      <c r="U28" s="50">
        <f t="shared" si="7"/>
        <v>71</v>
      </c>
      <c r="V28" s="32">
        <v>3524</v>
      </c>
      <c r="W28" s="32">
        <v>2904</v>
      </c>
      <c r="X28" s="32">
        <f t="shared" si="8"/>
        <v>6428</v>
      </c>
      <c r="Y28" s="50">
        <f t="shared" si="9"/>
        <v>620</v>
      </c>
      <c r="Z28" s="32">
        <v>2316</v>
      </c>
      <c r="AA28" s="32">
        <v>4092</v>
      </c>
      <c r="AB28" s="32">
        <f t="shared" si="10"/>
        <v>6408</v>
      </c>
      <c r="AC28" s="50">
        <f t="shared" si="11"/>
        <v>-1776</v>
      </c>
    </row>
    <row r="29" spans="1:29">
      <c r="A29" t="s">
        <v>20</v>
      </c>
      <c r="B29" s="12" t="s">
        <v>93</v>
      </c>
      <c r="C29" s="32">
        <v>2329</v>
      </c>
      <c r="D29" s="32">
        <v>200</v>
      </c>
      <c r="E29" s="32">
        <v>4342</v>
      </c>
      <c r="F29" s="32">
        <f t="shared" si="0"/>
        <v>6871</v>
      </c>
      <c r="G29" s="50">
        <f t="shared" si="1"/>
        <v>-2013</v>
      </c>
      <c r="H29" s="32">
        <v>3086</v>
      </c>
      <c r="I29" s="32">
        <v>203</v>
      </c>
      <c r="J29" s="32">
        <v>3602</v>
      </c>
      <c r="K29" s="32">
        <f t="shared" si="2"/>
        <v>6891</v>
      </c>
      <c r="L29" s="50">
        <f t="shared" si="3"/>
        <v>-516</v>
      </c>
      <c r="M29" s="32">
        <v>2476</v>
      </c>
      <c r="N29" s="32">
        <v>212</v>
      </c>
      <c r="O29" s="32">
        <v>4076</v>
      </c>
      <c r="P29" s="32">
        <f t="shared" si="4"/>
        <v>6764</v>
      </c>
      <c r="Q29" s="50">
        <f t="shared" si="5"/>
        <v>-1600</v>
      </c>
      <c r="R29" s="32">
        <v>2903</v>
      </c>
      <c r="S29" s="32">
        <v>3742</v>
      </c>
      <c r="T29" s="32">
        <f t="shared" si="6"/>
        <v>6645</v>
      </c>
      <c r="U29" s="50">
        <f t="shared" si="7"/>
        <v>-839</v>
      </c>
      <c r="V29" s="32">
        <v>3104</v>
      </c>
      <c r="W29" s="32">
        <v>3591</v>
      </c>
      <c r="X29" s="32">
        <f t="shared" si="8"/>
        <v>6695</v>
      </c>
      <c r="Y29" s="50">
        <f t="shared" si="9"/>
        <v>-487</v>
      </c>
      <c r="Z29" s="32">
        <v>1780</v>
      </c>
      <c r="AA29" s="32">
        <v>4932</v>
      </c>
      <c r="AB29" s="32">
        <f t="shared" si="10"/>
        <v>6712</v>
      </c>
      <c r="AC29" s="50">
        <f t="shared" si="11"/>
        <v>-3152</v>
      </c>
    </row>
    <row r="30" spans="1:29">
      <c r="A30" t="s">
        <v>20</v>
      </c>
      <c r="B30" s="12" t="s">
        <v>94</v>
      </c>
      <c r="C30" s="32">
        <v>324</v>
      </c>
      <c r="D30" s="32">
        <v>30</v>
      </c>
      <c r="E30" s="32">
        <v>875</v>
      </c>
      <c r="F30" s="32">
        <f t="shared" si="0"/>
        <v>1229</v>
      </c>
      <c r="G30" s="50">
        <f t="shared" si="1"/>
        <v>-551</v>
      </c>
      <c r="H30" s="32">
        <v>485</v>
      </c>
      <c r="I30" s="32">
        <v>30</v>
      </c>
      <c r="J30" s="32">
        <v>721</v>
      </c>
      <c r="K30" s="32">
        <f t="shared" si="2"/>
        <v>1236</v>
      </c>
      <c r="L30" s="50">
        <f t="shared" si="3"/>
        <v>-236</v>
      </c>
      <c r="M30" s="32">
        <v>321</v>
      </c>
      <c r="N30" s="32">
        <v>25</v>
      </c>
      <c r="O30" s="32">
        <v>874</v>
      </c>
      <c r="P30" s="32">
        <f t="shared" si="4"/>
        <v>1220</v>
      </c>
      <c r="Q30" s="50">
        <f t="shared" si="5"/>
        <v>-553</v>
      </c>
      <c r="R30" s="32">
        <v>375</v>
      </c>
      <c r="S30" s="32">
        <v>797</v>
      </c>
      <c r="T30" s="32">
        <f t="shared" si="6"/>
        <v>1172</v>
      </c>
      <c r="U30" s="50">
        <f t="shared" si="7"/>
        <v>-422</v>
      </c>
      <c r="V30" s="32">
        <v>390</v>
      </c>
      <c r="W30" s="32">
        <v>798</v>
      </c>
      <c r="X30" s="32">
        <f t="shared" si="8"/>
        <v>1188</v>
      </c>
      <c r="Y30" s="50">
        <f t="shared" si="9"/>
        <v>-408</v>
      </c>
      <c r="Z30" s="32">
        <v>188</v>
      </c>
      <c r="AA30" s="32">
        <v>1007</v>
      </c>
      <c r="AB30" s="32">
        <f t="shared" si="10"/>
        <v>1195</v>
      </c>
      <c r="AC30" s="50">
        <f t="shared" si="11"/>
        <v>-819</v>
      </c>
    </row>
    <row r="31" spans="1:29">
      <c r="A31" t="s">
        <v>20</v>
      </c>
      <c r="B31" s="12" t="s">
        <v>95</v>
      </c>
      <c r="C31" s="32">
        <v>5613</v>
      </c>
      <c r="D31" s="32">
        <v>448</v>
      </c>
      <c r="E31" s="32">
        <v>7328</v>
      </c>
      <c r="F31" s="32">
        <f t="shared" si="0"/>
        <v>13389</v>
      </c>
      <c r="G31" s="50">
        <f t="shared" si="1"/>
        <v>-1715</v>
      </c>
      <c r="H31" s="32">
        <v>6561</v>
      </c>
      <c r="I31" s="32">
        <v>527</v>
      </c>
      <c r="J31" s="32">
        <v>6363</v>
      </c>
      <c r="K31" s="32">
        <f t="shared" si="2"/>
        <v>13451</v>
      </c>
      <c r="L31" s="50">
        <f t="shared" si="3"/>
        <v>198</v>
      </c>
      <c r="M31" s="32">
        <v>5450</v>
      </c>
      <c r="N31" s="32">
        <v>416</v>
      </c>
      <c r="O31" s="32">
        <v>7410</v>
      </c>
      <c r="P31" s="32">
        <f t="shared" si="4"/>
        <v>13276</v>
      </c>
      <c r="Q31" s="50">
        <f t="shared" si="5"/>
        <v>-1960</v>
      </c>
      <c r="R31" s="32">
        <v>5937</v>
      </c>
      <c r="S31" s="32">
        <v>6966</v>
      </c>
      <c r="T31" s="32">
        <f t="shared" si="6"/>
        <v>12903</v>
      </c>
      <c r="U31" s="50">
        <f t="shared" si="7"/>
        <v>-1029</v>
      </c>
      <c r="V31" s="32">
        <v>6148</v>
      </c>
      <c r="W31" s="32">
        <v>6814</v>
      </c>
      <c r="X31" s="32">
        <f t="shared" si="8"/>
        <v>12962</v>
      </c>
      <c r="Y31" s="50">
        <f t="shared" si="9"/>
        <v>-666</v>
      </c>
      <c r="Z31" s="32">
        <v>4305</v>
      </c>
      <c r="AA31" s="32">
        <v>8707</v>
      </c>
      <c r="AB31" s="32">
        <f t="shared" si="10"/>
        <v>13012</v>
      </c>
      <c r="AC31" s="50">
        <f t="shared" si="11"/>
        <v>-4402</v>
      </c>
    </row>
    <row r="32" spans="1:29">
      <c r="A32" t="s">
        <v>20</v>
      </c>
      <c r="B32" s="12" t="s">
        <v>10</v>
      </c>
      <c r="C32" s="32">
        <v>15765</v>
      </c>
      <c r="D32" s="32">
        <v>988</v>
      </c>
      <c r="E32" s="32">
        <v>18653</v>
      </c>
      <c r="F32" s="32">
        <f t="shared" si="0"/>
        <v>35406</v>
      </c>
      <c r="G32" s="50">
        <f t="shared" si="1"/>
        <v>-2888</v>
      </c>
      <c r="H32" s="32">
        <v>21363</v>
      </c>
      <c r="I32" s="32">
        <v>914</v>
      </c>
      <c r="J32" s="32">
        <v>13296</v>
      </c>
      <c r="K32" s="32">
        <f t="shared" si="2"/>
        <v>35573</v>
      </c>
      <c r="L32" s="50">
        <f t="shared" si="3"/>
        <v>8067</v>
      </c>
      <c r="M32" s="32">
        <v>17639</v>
      </c>
      <c r="N32" s="32">
        <v>1138</v>
      </c>
      <c r="O32" s="32">
        <v>16075</v>
      </c>
      <c r="P32" s="32">
        <f t="shared" si="4"/>
        <v>34852</v>
      </c>
      <c r="Q32" s="50">
        <f t="shared" si="5"/>
        <v>1564</v>
      </c>
      <c r="R32" s="32">
        <v>18725</v>
      </c>
      <c r="S32" s="32">
        <v>15483</v>
      </c>
      <c r="T32" s="32">
        <f t="shared" si="6"/>
        <v>34208</v>
      </c>
      <c r="U32" s="50">
        <f t="shared" si="7"/>
        <v>3242</v>
      </c>
      <c r="V32" s="32">
        <v>19653</v>
      </c>
      <c r="W32" s="32">
        <v>14881</v>
      </c>
      <c r="X32" s="32">
        <f t="shared" si="8"/>
        <v>34534</v>
      </c>
      <c r="Y32" s="50">
        <f t="shared" si="9"/>
        <v>4772</v>
      </c>
      <c r="Z32" s="32">
        <v>11390</v>
      </c>
      <c r="AA32" s="32">
        <v>23130</v>
      </c>
      <c r="AB32" s="32">
        <f t="shared" si="10"/>
        <v>34520</v>
      </c>
      <c r="AC32" s="50">
        <f t="shared" si="11"/>
        <v>-11740</v>
      </c>
    </row>
    <row r="33" spans="1:29">
      <c r="A33" t="s">
        <v>20</v>
      </c>
      <c r="B33" s="12" t="s">
        <v>97</v>
      </c>
      <c r="C33" s="32">
        <v>238</v>
      </c>
      <c r="D33" s="32">
        <v>27</v>
      </c>
      <c r="E33" s="32">
        <v>713</v>
      </c>
      <c r="F33" s="32">
        <f t="shared" si="0"/>
        <v>978</v>
      </c>
      <c r="G33" s="50">
        <f t="shared" si="1"/>
        <v>-475</v>
      </c>
      <c r="H33" s="32">
        <v>378</v>
      </c>
      <c r="I33" s="32">
        <v>27</v>
      </c>
      <c r="J33" s="32">
        <v>573</v>
      </c>
      <c r="K33" s="32">
        <f t="shared" si="2"/>
        <v>978</v>
      </c>
      <c r="L33" s="50">
        <f t="shared" si="3"/>
        <v>-195</v>
      </c>
      <c r="M33" s="32">
        <v>290</v>
      </c>
      <c r="N33" s="32">
        <v>19</v>
      </c>
      <c r="O33" s="32">
        <v>665</v>
      </c>
      <c r="P33" s="32">
        <f t="shared" si="4"/>
        <v>974</v>
      </c>
      <c r="Q33" s="50">
        <f t="shared" si="5"/>
        <v>-375</v>
      </c>
      <c r="R33" s="32">
        <v>304</v>
      </c>
      <c r="S33" s="32">
        <v>624</v>
      </c>
      <c r="T33" s="32">
        <f t="shared" si="6"/>
        <v>928</v>
      </c>
      <c r="U33" s="50">
        <f t="shared" si="7"/>
        <v>-320</v>
      </c>
      <c r="V33" s="32">
        <v>370</v>
      </c>
      <c r="W33" s="32">
        <v>579</v>
      </c>
      <c r="X33" s="32">
        <f t="shared" si="8"/>
        <v>949</v>
      </c>
      <c r="Y33" s="50">
        <f t="shared" si="9"/>
        <v>-209</v>
      </c>
      <c r="Z33" s="32">
        <v>166</v>
      </c>
      <c r="AA33" s="32">
        <v>784</v>
      </c>
      <c r="AB33" s="32">
        <f t="shared" si="10"/>
        <v>950</v>
      </c>
      <c r="AC33" s="50">
        <f t="shared" si="11"/>
        <v>-618</v>
      </c>
    </row>
    <row r="34" spans="1:29">
      <c r="A34" t="s">
        <v>20</v>
      </c>
      <c r="B34" s="12" t="s">
        <v>98</v>
      </c>
      <c r="C34" s="32">
        <v>2445</v>
      </c>
      <c r="D34" s="32">
        <v>439</v>
      </c>
      <c r="E34" s="32">
        <v>6531</v>
      </c>
      <c r="F34" s="32">
        <f t="shared" si="0"/>
        <v>9415</v>
      </c>
      <c r="G34" s="50">
        <f t="shared" si="1"/>
        <v>-4086</v>
      </c>
      <c r="H34" s="32">
        <v>3308</v>
      </c>
      <c r="I34" s="32">
        <v>406</v>
      </c>
      <c r="J34" s="32">
        <v>5728</v>
      </c>
      <c r="K34" s="32">
        <f t="shared" si="2"/>
        <v>9442</v>
      </c>
      <c r="L34" s="50">
        <f t="shared" si="3"/>
        <v>-2420</v>
      </c>
      <c r="M34" s="32">
        <v>2506</v>
      </c>
      <c r="N34" s="32">
        <v>426</v>
      </c>
      <c r="O34" s="32">
        <v>6267</v>
      </c>
      <c r="P34" s="32">
        <f t="shared" si="4"/>
        <v>9199</v>
      </c>
      <c r="Q34" s="50">
        <f t="shared" si="5"/>
        <v>-3761</v>
      </c>
      <c r="R34" s="32">
        <v>2518</v>
      </c>
      <c r="S34" s="32">
        <v>6486</v>
      </c>
      <c r="T34" s="32">
        <f t="shared" si="6"/>
        <v>9004</v>
      </c>
      <c r="U34" s="50">
        <f t="shared" si="7"/>
        <v>-3968</v>
      </c>
      <c r="V34" s="32">
        <v>2798</v>
      </c>
      <c r="W34" s="32">
        <v>6229</v>
      </c>
      <c r="X34" s="32">
        <f t="shared" si="8"/>
        <v>9027</v>
      </c>
      <c r="Y34" s="50">
        <f t="shared" si="9"/>
        <v>-3431</v>
      </c>
      <c r="Z34" s="32">
        <v>2109</v>
      </c>
      <c r="AA34" s="32">
        <v>7008</v>
      </c>
      <c r="AB34" s="32">
        <f t="shared" si="10"/>
        <v>9117</v>
      </c>
      <c r="AC34" s="50">
        <f t="shared" si="11"/>
        <v>-4899</v>
      </c>
    </row>
    <row r="35" spans="1:29">
      <c r="A35" t="s">
        <v>20</v>
      </c>
      <c r="B35" s="12" t="s">
        <v>99</v>
      </c>
      <c r="C35" s="32">
        <v>1437</v>
      </c>
      <c r="D35" s="32">
        <v>149</v>
      </c>
      <c r="E35" s="32">
        <v>3270</v>
      </c>
      <c r="F35" s="32">
        <f t="shared" si="0"/>
        <v>4856</v>
      </c>
      <c r="G35" s="50">
        <f t="shared" si="1"/>
        <v>-1833</v>
      </c>
      <c r="H35" s="32">
        <v>1982</v>
      </c>
      <c r="I35" s="32">
        <v>150</v>
      </c>
      <c r="J35" s="32">
        <v>2745</v>
      </c>
      <c r="K35" s="32">
        <f t="shared" si="2"/>
        <v>4877</v>
      </c>
      <c r="L35" s="50">
        <f t="shared" si="3"/>
        <v>-763</v>
      </c>
      <c r="M35" s="32">
        <v>1332</v>
      </c>
      <c r="N35" s="32">
        <v>167</v>
      </c>
      <c r="O35" s="32">
        <v>3286</v>
      </c>
      <c r="P35" s="32">
        <f t="shared" si="4"/>
        <v>4785</v>
      </c>
      <c r="Q35" s="50">
        <f t="shared" si="5"/>
        <v>-1954</v>
      </c>
      <c r="R35" s="32">
        <v>1800</v>
      </c>
      <c r="S35" s="32">
        <v>2889</v>
      </c>
      <c r="T35" s="32">
        <f t="shared" si="6"/>
        <v>4689</v>
      </c>
      <c r="U35" s="50">
        <f t="shared" si="7"/>
        <v>-1089</v>
      </c>
      <c r="V35" s="32">
        <v>1686</v>
      </c>
      <c r="W35" s="32">
        <v>2995</v>
      </c>
      <c r="X35" s="32">
        <f t="shared" si="8"/>
        <v>4681</v>
      </c>
      <c r="Y35" s="50">
        <f t="shared" si="9"/>
        <v>-1309</v>
      </c>
      <c r="Z35" s="32">
        <v>1137</v>
      </c>
      <c r="AA35" s="32">
        <v>3585</v>
      </c>
      <c r="AB35" s="32">
        <f t="shared" si="10"/>
        <v>4722</v>
      </c>
      <c r="AC35" s="50">
        <f t="shared" si="11"/>
        <v>-2448</v>
      </c>
    </row>
    <row r="36" spans="1:29">
      <c r="A36" t="s">
        <v>20</v>
      </c>
      <c r="B36" s="12" t="s">
        <v>100</v>
      </c>
      <c r="C36" s="32">
        <v>200</v>
      </c>
      <c r="D36" s="32">
        <v>23</v>
      </c>
      <c r="E36" s="32">
        <v>838</v>
      </c>
      <c r="F36" s="32">
        <f t="shared" si="0"/>
        <v>1061</v>
      </c>
      <c r="G36" s="50">
        <f t="shared" si="1"/>
        <v>-638</v>
      </c>
      <c r="H36" s="32">
        <v>248</v>
      </c>
      <c r="I36" s="32">
        <v>24</v>
      </c>
      <c r="J36" s="32">
        <v>798</v>
      </c>
      <c r="K36" s="32">
        <f t="shared" si="2"/>
        <v>1070</v>
      </c>
      <c r="L36" s="50">
        <f t="shared" si="3"/>
        <v>-550</v>
      </c>
      <c r="M36" s="32">
        <v>258</v>
      </c>
      <c r="N36" s="32">
        <v>23</v>
      </c>
      <c r="O36" s="32">
        <v>766</v>
      </c>
      <c r="P36" s="32">
        <f t="shared" si="4"/>
        <v>1047</v>
      </c>
      <c r="Q36" s="50">
        <f t="shared" si="5"/>
        <v>-508</v>
      </c>
      <c r="R36" s="32">
        <v>207</v>
      </c>
      <c r="S36" s="32">
        <v>815</v>
      </c>
      <c r="T36" s="32">
        <f t="shared" si="6"/>
        <v>1022</v>
      </c>
      <c r="U36" s="50">
        <f t="shared" si="7"/>
        <v>-608</v>
      </c>
      <c r="V36" s="32">
        <v>250</v>
      </c>
      <c r="W36" s="32">
        <v>766</v>
      </c>
      <c r="X36" s="32">
        <f t="shared" si="8"/>
        <v>1016</v>
      </c>
      <c r="Y36" s="50">
        <f t="shared" si="9"/>
        <v>-516</v>
      </c>
      <c r="Z36" s="32">
        <v>149</v>
      </c>
      <c r="AA36" s="32">
        <v>892</v>
      </c>
      <c r="AB36" s="32">
        <f t="shared" si="10"/>
        <v>1041</v>
      </c>
      <c r="AC36" s="50">
        <f t="shared" si="11"/>
        <v>-743</v>
      </c>
    </row>
    <row r="37" spans="1:29">
      <c r="A37" t="s">
        <v>20</v>
      </c>
      <c r="B37" s="12" t="s">
        <v>101</v>
      </c>
      <c r="C37" s="32">
        <v>226</v>
      </c>
      <c r="D37" s="32">
        <v>26</v>
      </c>
      <c r="E37" s="32">
        <v>742</v>
      </c>
      <c r="F37" s="32">
        <f t="shared" si="0"/>
        <v>994</v>
      </c>
      <c r="G37" s="50">
        <f t="shared" si="1"/>
        <v>-516</v>
      </c>
      <c r="H37" s="32">
        <v>364</v>
      </c>
      <c r="I37" s="32">
        <v>31</v>
      </c>
      <c r="J37" s="32">
        <v>602</v>
      </c>
      <c r="K37" s="32">
        <f t="shared" si="2"/>
        <v>997</v>
      </c>
      <c r="L37" s="50">
        <f t="shared" si="3"/>
        <v>-238</v>
      </c>
      <c r="M37" s="32">
        <v>250</v>
      </c>
      <c r="N37" s="32">
        <v>34</v>
      </c>
      <c r="O37" s="32">
        <v>694</v>
      </c>
      <c r="P37" s="32">
        <f t="shared" si="4"/>
        <v>978</v>
      </c>
      <c r="Q37" s="50">
        <f t="shared" si="5"/>
        <v>-444</v>
      </c>
      <c r="R37" s="32">
        <v>283</v>
      </c>
      <c r="S37" s="32">
        <v>659</v>
      </c>
      <c r="T37" s="32">
        <f t="shared" si="6"/>
        <v>942</v>
      </c>
      <c r="U37" s="50">
        <f t="shared" si="7"/>
        <v>-376</v>
      </c>
      <c r="V37" s="32">
        <v>290</v>
      </c>
      <c r="W37" s="32">
        <v>676</v>
      </c>
      <c r="X37" s="32">
        <f t="shared" si="8"/>
        <v>966</v>
      </c>
      <c r="Y37" s="50">
        <f t="shared" si="9"/>
        <v>-386</v>
      </c>
      <c r="Z37" s="32">
        <v>151</v>
      </c>
      <c r="AA37" s="32">
        <v>815</v>
      </c>
      <c r="AB37" s="32">
        <f t="shared" si="10"/>
        <v>966</v>
      </c>
      <c r="AC37" s="50">
        <f t="shared" si="11"/>
        <v>-664</v>
      </c>
    </row>
    <row r="38" spans="1:29">
      <c r="A38" t="s">
        <v>20</v>
      </c>
      <c r="B38" s="12" t="s">
        <v>102</v>
      </c>
      <c r="C38" s="32">
        <v>666</v>
      </c>
      <c r="D38" s="32">
        <v>101</v>
      </c>
      <c r="E38" s="32">
        <v>1288</v>
      </c>
      <c r="F38" s="32">
        <f t="shared" si="0"/>
        <v>2055</v>
      </c>
      <c r="G38" s="50">
        <f t="shared" si="1"/>
        <v>-622</v>
      </c>
      <c r="H38" s="32">
        <v>878</v>
      </c>
      <c r="I38" s="32">
        <v>119</v>
      </c>
      <c r="J38" s="32">
        <v>1065</v>
      </c>
      <c r="K38" s="32">
        <f t="shared" si="2"/>
        <v>2062</v>
      </c>
      <c r="L38" s="50">
        <f t="shared" si="3"/>
        <v>-187</v>
      </c>
      <c r="M38" s="32">
        <v>605</v>
      </c>
      <c r="N38" s="32">
        <v>96</v>
      </c>
      <c r="O38" s="32">
        <v>1302</v>
      </c>
      <c r="P38" s="32">
        <f t="shared" si="4"/>
        <v>2003</v>
      </c>
      <c r="Q38" s="50">
        <f t="shared" si="5"/>
        <v>-697</v>
      </c>
      <c r="R38" s="32">
        <v>717</v>
      </c>
      <c r="S38" s="32">
        <v>1228</v>
      </c>
      <c r="T38" s="32">
        <f t="shared" si="6"/>
        <v>1945</v>
      </c>
      <c r="U38" s="50">
        <f t="shared" si="7"/>
        <v>-511</v>
      </c>
      <c r="V38" s="32">
        <v>783</v>
      </c>
      <c r="W38" s="32">
        <v>1182</v>
      </c>
      <c r="X38" s="32">
        <f t="shared" si="8"/>
        <v>1965</v>
      </c>
      <c r="Y38" s="50">
        <f t="shared" si="9"/>
        <v>-399</v>
      </c>
      <c r="Z38" s="32">
        <v>462</v>
      </c>
      <c r="AA38" s="32">
        <v>1514</v>
      </c>
      <c r="AB38" s="32">
        <f t="shared" si="10"/>
        <v>1976</v>
      </c>
      <c r="AC38" s="50">
        <f t="shared" si="11"/>
        <v>-1052</v>
      </c>
    </row>
    <row r="39" spans="1:29">
      <c r="A39" t="s">
        <v>20</v>
      </c>
      <c r="B39" s="12" t="s">
        <v>103</v>
      </c>
      <c r="C39" s="32">
        <v>34912</v>
      </c>
      <c r="D39" s="32">
        <v>1794</v>
      </c>
      <c r="E39" s="32">
        <v>23941</v>
      </c>
      <c r="F39" s="32">
        <f t="shared" si="0"/>
        <v>60647</v>
      </c>
      <c r="G39" s="50">
        <f t="shared" si="1"/>
        <v>10971</v>
      </c>
      <c r="H39" s="32">
        <v>39717</v>
      </c>
      <c r="I39" s="32">
        <v>2063</v>
      </c>
      <c r="J39" s="32">
        <v>19078</v>
      </c>
      <c r="K39" s="32">
        <f t="shared" si="2"/>
        <v>60858</v>
      </c>
      <c r="L39" s="50">
        <f t="shared" si="3"/>
        <v>20639</v>
      </c>
      <c r="M39" s="32">
        <v>33421</v>
      </c>
      <c r="N39" s="32">
        <v>2387</v>
      </c>
      <c r="O39" s="32">
        <v>23567</v>
      </c>
      <c r="P39" s="32">
        <f t="shared" si="4"/>
        <v>59375</v>
      </c>
      <c r="Q39" s="50">
        <f t="shared" si="5"/>
        <v>9854</v>
      </c>
      <c r="R39" s="32">
        <v>36054</v>
      </c>
      <c r="S39" s="32">
        <v>21758</v>
      </c>
      <c r="T39" s="32">
        <f t="shared" si="6"/>
        <v>57812</v>
      </c>
      <c r="U39" s="50">
        <f t="shared" si="7"/>
        <v>14296</v>
      </c>
      <c r="V39" s="32">
        <v>37352</v>
      </c>
      <c r="W39" s="32">
        <v>20943</v>
      </c>
      <c r="X39" s="32">
        <f t="shared" si="8"/>
        <v>58295</v>
      </c>
      <c r="Y39" s="50">
        <f t="shared" si="9"/>
        <v>16409</v>
      </c>
      <c r="Z39" s="32">
        <v>27807</v>
      </c>
      <c r="AA39" s="32">
        <v>30495</v>
      </c>
      <c r="AB39" s="32">
        <f t="shared" si="10"/>
        <v>58302</v>
      </c>
      <c r="AC39" s="50">
        <f t="shared" si="11"/>
        <v>-2688</v>
      </c>
    </row>
    <row r="40" spans="1:29">
      <c r="A40" t="s">
        <v>20</v>
      </c>
      <c r="B40" s="12" t="s">
        <v>104</v>
      </c>
      <c r="C40" s="32">
        <v>456</v>
      </c>
      <c r="D40" s="32">
        <v>106</v>
      </c>
      <c r="E40" s="32">
        <v>1892</v>
      </c>
      <c r="F40" s="32">
        <f t="shared" si="0"/>
        <v>2454</v>
      </c>
      <c r="G40" s="50">
        <f t="shared" si="1"/>
        <v>-1436</v>
      </c>
      <c r="H40" s="32">
        <v>741</v>
      </c>
      <c r="I40" s="32">
        <v>125</v>
      </c>
      <c r="J40" s="32">
        <v>1599</v>
      </c>
      <c r="K40" s="32">
        <f t="shared" si="2"/>
        <v>2465</v>
      </c>
      <c r="L40" s="50">
        <f t="shared" si="3"/>
        <v>-858</v>
      </c>
      <c r="M40" s="32">
        <v>496</v>
      </c>
      <c r="N40" s="32">
        <v>100</v>
      </c>
      <c r="O40" s="32">
        <v>1834</v>
      </c>
      <c r="P40" s="32">
        <f t="shared" si="4"/>
        <v>2430</v>
      </c>
      <c r="Q40" s="50">
        <f t="shared" si="5"/>
        <v>-1338</v>
      </c>
      <c r="R40" s="32">
        <v>599</v>
      </c>
      <c r="S40" s="32">
        <v>1775</v>
      </c>
      <c r="T40" s="32">
        <f t="shared" si="6"/>
        <v>2374</v>
      </c>
      <c r="U40" s="50">
        <f t="shared" si="7"/>
        <v>-1176</v>
      </c>
      <c r="V40" s="32">
        <v>641</v>
      </c>
      <c r="W40" s="32">
        <v>1755</v>
      </c>
      <c r="X40" s="32">
        <f t="shared" si="8"/>
        <v>2396</v>
      </c>
      <c r="Y40" s="50">
        <f t="shared" si="9"/>
        <v>-1114</v>
      </c>
      <c r="Z40" s="32">
        <v>300</v>
      </c>
      <c r="AA40" s="32">
        <v>2085</v>
      </c>
      <c r="AB40" s="32">
        <f t="shared" si="10"/>
        <v>2385</v>
      </c>
      <c r="AC40" s="50">
        <f t="shared" si="11"/>
        <v>-1785</v>
      </c>
    </row>
    <row r="41" spans="1:29">
      <c r="A41" t="s">
        <v>20</v>
      </c>
      <c r="B41" s="12" t="s">
        <v>105</v>
      </c>
      <c r="C41" s="32">
        <v>4167</v>
      </c>
      <c r="D41" s="32">
        <v>349</v>
      </c>
      <c r="E41" s="32">
        <v>4969</v>
      </c>
      <c r="F41" s="32">
        <f t="shared" si="0"/>
        <v>9485</v>
      </c>
      <c r="G41" s="50">
        <f t="shared" si="1"/>
        <v>-802</v>
      </c>
      <c r="H41" s="32">
        <v>5066</v>
      </c>
      <c r="I41" s="32">
        <v>350</v>
      </c>
      <c r="J41" s="32">
        <v>4134</v>
      </c>
      <c r="K41" s="32">
        <f t="shared" si="2"/>
        <v>9550</v>
      </c>
      <c r="L41" s="50">
        <f t="shared" si="3"/>
        <v>932</v>
      </c>
      <c r="M41" s="32">
        <v>3979</v>
      </c>
      <c r="N41" s="32">
        <v>402</v>
      </c>
      <c r="O41" s="32">
        <v>4979</v>
      </c>
      <c r="P41" s="32">
        <f t="shared" si="4"/>
        <v>9360</v>
      </c>
      <c r="Q41" s="50">
        <f t="shared" si="5"/>
        <v>-1000</v>
      </c>
      <c r="R41" s="32">
        <v>4356</v>
      </c>
      <c r="S41" s="32">
        <v>4724</v>
      </c>
      <c r="T41" s="32">
        <f t="shared" si="6"/>
        <v>9080</v>
      </c>
      <c r="U41" s="50">
        <f t="shared" si="7"/>
        <v>-368</v>
      </c>
      <c r="V41" s="32">
        <v>4526</v>
      </c>
      <c r="W41" s="32">
        <v>4625</v>
      </c>
      <c r="X41" s="32">
        <f t="shared" si="8"/>
        <v>9151</v>
      </c>
      <c r="Y41" s="50">
        <f t="shared" si="9"/>
        <v>-99</v>
      </c>
      <c r="Z41" s="32">
        <v>3651</v>
      </c>
      <c r="AA41" s="32">
        <v>5544</v>
      </c>
      <c r="AB41" s="32">
        <f t="shared" si="10"/>
        <v>9195</v>
      </c>
      <c r="AC41" s="50">
        <f t="shared" si="11"/>
        <v>-1893</v>
      </c>
    </row>
    <row r="42" spans="1:29">
      <c r="A42" t="s">
        <v>20</v>
      </c>
      <c r="B42" s="12" t="s">
        <v>106</v>
      </c>
      <c r="C42" s="32">
        <v>48</v>
      </c>
      <c r="D42" s="32">
        <v>6</v>
      </c>
      <c r="E42" s="32">
        <v>272</v>
      </c>
      <c r="F42" s="32">
        <f t="shared" si="0"/>
        <v>326</v>
      </c>
      <c r="G42" s="50">
        <f t="shared" si="1"/>
        <v>-224</v>
      </c>
      <c r="H42" s="32">
        <v>74</v>
      </c>
      <c r="I42" s="32">
        <v>10</v>
      </c>
      <c r="J42" s="32">
        <v>247</v>
      </c>
      <c r="K42" s="32">
        <f t="shared" si="2"/>
        <v>331</v>
      </c>
      <c r="L42" s="50">
        <f t="shared" si="3"/>
        <v>-173</v>
      </c>
      <c r="M42" s="32">
        <v>43</v>
      </c>
      <c r="N42" s="32">
        <v>6</v>
      </c>
      <c r="O42" s="32">
        <v>280</v>
      </c>
      <c r="P42" s="32">
        <f t="shared" si="4"/>
        <v>329</v>
      </c>
      <c r="Q42" s="50">
        <f t="shared" si="5"/>
        <v>-237</v>
      </c>
      <c r="R42" s="32">
        <v>49</v>
      </c>
      <c r="S42" s="32">
        <v>270</v>
      </c>
      <c r="T42" s="32">
        <f t="shared" si="6"/>
        <v>319</v>
      </c>
      <c r="U42" s="50">
        <f t="shared" si="7"/>
        <v>-221</v>
      </c>
      <c r="V42" s="32">
        <v>62</v>
      </c>
      <c r="W42" s="32">
        <v>258</v>
      </c>
      <c r="X42" s="32">
        <f t="shared" si="8"/>
        <v>320</v>
      </c>
      <c r="Y42" s="50">
        <f t="shared" si="9"/>
        <v>-196</v>
      </c>
      <c r="Z42" s="32">
        <v>29</v>
      </c>
      <c r="AA42" s="32">
        <v>295</v>
      </c>
      <c r="AB42" s="32">
        <f t="shared" si="10"/>
        <v>324</v>
      </c>
      <c r="AC42" s="50">
        <f t="shared" si="11"/>
        <v>-266</v>
      </c>
    </row>
    <row r="43" spans="1:29">
      <c r="A43" t="s">
        <v>20</v>
      </c>
      <c r="B43" s="12" t="s">
        <v>107</v>
      </c>
      <c r="C43" s="32">
        <v>493</v>
      </c>
      <c r="D43" s="32">
        <v>44</v>
      </c>
      <c r="E43" s="32">
        <v>1767</v>
      </c>
      <c r="F43" s="32">
        <f t="shared" si="0"/>
        <v>2304</v>
      </c>
      <c r="G43" s="50">
        <f t="shared" si="1"/>
        <v>-1274</v>
      </c>
      <c r="H43" s="32">
        <v>493</v>
      </c>
      <c r="I43" s="32">
        <v>45</v>
      </c>
      <c r="J43" s="32">
        <v>1693</v>
      </c>
      <c r="K43" s="32">
        <f t="shared" si="2"/>
        <v>2231</v>
      </c>
      <c r="L43" s="50">
        <f t="shared" si="3"/>
        <v>-1200</v>
      </c>
      <c r="M43" s="32">
        <v>468</v>
      </c>
      <c r="N43" s="32">
        <v>36</v>
      </c>
      <c r="O43" s="32">
        <v>1685</v>
      </c>
      <c r="P43" s="32">
        <f t="shared" si="4"/>
        <v>2189</v>
      </c>
      <c r="Q43" s="50">
        <f t="shared" si="5"/>
        <v>-1217</v>
      </c>
      <c r="R43" s="32">
        <v>513</v>
      </c>
      <c r="S43" s="32">
        <v>1587</v>
      </c>
      <c r="T43" s="32">
        <f t="shared" si="6"/>
        <v>2100</v>
      </c>
      <c r="U43" s="50">
        <f t="shared" si="7"/>
        <v>-1074</v>
      </c>
      <c r="V43" s="32">
        <v>571</v>
      </c>
      <c r="W43" s="32">
        <v>1576</v>
      </c>
      <c r="X43" s="32">
        <f t="shared" si="8"/>
        <v>2147</v>
      </c>
      <c r="Y43" s="50">
        <f t="shared" si="9"/>
        <v>-1005</v>
      </c>
      <c r="Z43" s="32">
        <v>287</v>
      </c>
      <c r="AA43" s="32">
        <v>1872</v>
      </c>
      <c r="AB43" s="32">
        <f t="shared" si="10"/>
        <v>2159</v>
      </c>
      <c r="AC43" s="50">
        <f t="shared" si="11"/>
        <v>-1585</v>
      </c>
    </row>
    <row r="44" spans="1:29">
      <c r="A44" t="s">
        <v>20</v>
      </c>
      <c r="B44" s="12" t="s">
        <v>108</v>
      </c>
      <c r="C44" s="32">
        <v>955</v>
      </c>
      <c r="D44" s="32">
        <v>61</v>
      </c>
      <c r="E44" s="32">
        <v>1774</v>
      </c>
      <c r="F44" s="32">
        <f t="shared" si="0"/>
        <v>2790</v>
      </c>
      <c r="G44" s="50">
        <f t="shared" si="1"/>
        <v>-819</v>
      </c>
      <c r="H44" s="32">
        <v>1310</v>
      </c>
      <c r="I44" s="32">
        <v>68</v>
      </c>
      <c r="J44" s="32">
        <v>1423</v>
      </c>
      <c r="K44" s="32">
        <f t="shared" si="2"/>
        <v>2801</v>
      </c>
      <c r="L44" s="50">
        <f t="shared" si="3"/>
        <v>-113</v>
      </c>
      <c r="M44" s="32">
        <v>1006</v>
      </c>
      <c r="N44" s="32">
        <v>63</v>
      </c>
      <c r="O44" s="32">
        <v>1693</v>
      </c>
      <c r="P44" s="32">
        <f t="shared" si="4"/>
        <v>2762</v>
      </c>
      <c r="Q44" s="50">
        <f t="shared" si="5"/>
        <v>-687</v>
      </c>
      <c r="R44" s="32">
        <v>1036</v>
      </c>
      <c r="S44" s="32">
        <v>1623</v>
      </c>
      <c r="T44" s="32">
        <f t="shared" si="6"/>
        <v>2659</v>
      </c>
      <c r="U44" s="50">
        <f t="shared" si="7"/>
        <v>-587</v>
      </c>
      <c r="V44" s="32">
        <v>1224</v>
      </c>
      <c r="W44" s="32">
        <v>1494</v>
      </c>
      <c r="X44" s="32">
        <f t="shared" si="8"/>
        <v>2718</v>
      </c>
      <c r="Y44" s="50">
        <f t="shared" si="9"/>
        <v>-270</v>
      </c>
      <c r="Z44" s="32">
        <v>701</v>
      </c>
      <c r="AA44" s="32">
        <v>2004</v>
      </c>
      <c r="AB44" s="32">
        <f t="shared" si="10"/>
        <v>2705</v>
      </c>
      <c r="AC44" s="50">
        <f t="shared" si="11"/>
        <v>-1303</v>
      </c>
    </row>
    <row r="45" spans="1:29">
      <c r="A45" t="s">
        <v>20</v>
      </c>
      <c r="B45" s="12" t="s">
        <v>109</v>
      </c>
      <c r="C45" s="32">
        <v>162</v>
      </c>
      <c r="D45" s="32">
        <v>36</v>
      </c>
      <c r="E45" s="32">
        <v>861</v>
      </c>
      <c r="F45" s="32">
        <f t="shared" si="0"/>
        <v>1059</v>
      </c>
      <c r="G45" s="50">
        <f t="shared" si="1"/>
        <v>-699</v>
      </c>
      <c r="H45" s="32">
        <v>257</v>
      </c>
      <c r="I45" s="32">
        <v>29</v>
      </c>
      <c r="J45" s="32">
        <v>780</v>
      </c>
      <c r="K45" s="32">
        <f t="shared" si="2"/>
        <v>1066</v>
      </c>
      <c r="L45" s="50">
        <f t="shared" si="3"/>
        <v>-523</v>
      </c>
      <c r="M45" s="32">
        <v>159</v>
      </c>
      <c r="N45" s="32">
        <v>23</v>
      </c>
      <c r="O45" s="32">
        <v>851</v>
      </c>
      <c r="P45" s="32">
        <f t="shared" si="4"/>
        <v>1033</v>
      </c>
      <c r="Q45" s="50">
        <f t="shared" si="5"/>
        <v>-692</v>
      </c>
      <c r="R45" s="32">
        <v>201</v>
      </c>
      <c r="S45" s="32">
        <v>808</v>
      </c>
      <c r="T45" s="32">
        <f t="shared" si="6"/>
        <v>1009</v>
      </c>
      <c r="U45" s="50">
        <f t="shared" si="7"/>
        <v>-607</v>
      </c>
      <c r="V45" s="32">
        <v>245</v>
      </c>
      <c r="W45" s="32">
        <v>768</v>
      </c>
      <c r="X45" s="32">
        <f t="shared" si="8"/>
        <v>1013</v>
      </c>
      <c r="Y45" s="50">
        <f t="shared" si="9"/>
        <v>-523</v>
      </c>
      <c r="Z45" s="32">
        <v>105</v>
      </c>
      <c r="AA45" s="32">
        <v>921</v>
      </c>
      <c r="AB45" s="32">
        <f t="shared" si="10"/>
        <v>1026</v>
      </c>
      <c r="AC45" s="50">
        <f t="shared" si="11"/>
        <v>-816</v>
      </c>
    </row>
    <row r="46" spans="1:29">
      <c r="A46" t="s">
        <v>20</v>
      </c>
      <c r="B46" s="12" t="s">
        <v>110</v>
      </c>
      <c r="C46" s="32">
        <v>784</v>
      </c>
      <c r="D46" s="32">
        <v>110</v>
      </c>
      <c r="E46" s="32">
        <v>1953</v>
      </c>
      <c r="F46" s="32">
        <f t="shared" si="0"/>
        <v>2847</v>
      </c>
      <c r="G46" s="50">
        <f t="shared" si="1"/>
        <v>-1169</v>
      </c>
      <c r="H46" s="32">
        <v>1103</v>
      </c>
      <c r="I46" s="32">
        <v>105</v>
      </c>
      <c r="J46" s="32">
        <v>1639</v>
      </c>
      <c r="K46" s="32">
        <f t="shared" si="2"/>
        <v>2847</v>
      </c>
      <c r="L46" s="50">
        <f t="shared" si="3"/>
        <v>-536</v>
      </c>
      <c r="M46" s="32">
        <v>802</v>
      </c>
      <c r="N46" s="32">
        <v>87</v>
      </c>
      <c r="O46" s="32">
        <v>1908</v>
      </c>
      <c r="P46" s="32">
        <f t="shared" si="4"/>
        <v>2797</v>
      </c>
      <c r="Q46" s="50">
        <f t="shared" si="5"/>
        <v>-1106</v>
      </c>
      <c r="R46" s="32">
        <v>1210</v>
      </c>
      <c r="S46" s="32">
        <v>1569</v>
      </c>
      <c r="T46" s="32">
        <f t="shared" si="6"/>
        <v>2779</v>
      </c>
      <c r="U46" s="50">
        <f t="shared" si="7"/>
        <v>-359</v>
      </c>
      <c r="V46" s="32">
        <v>1049</v>
      </c>
      <c r="W46" s="32">
        <v>1710</v>
      </c>
      <c r="X46" s="32">
        <f t="shared" si="8"/>
        <v>2759</v>
      </c>
      <c r="Y46" s="50">
        <f t="shared" si="9"/>
        <v>-661</v>
      </c>
      <c r="Z46" s="32">
        <v>847</v>
      </c>
      <c r="AA46" s="32">
        <v>1896</v>
      </c>
      <c r="AB46" s="32">
        <f t="shared" si="10"/>
        <v>2743</v>
      </c>
      <c r="AC46" s="50">
        <f t="shared" si="11"/>
        <v>-1049</v>
      </c>
    </row>
    <row r="47" spans="1:29">
      <c r="A47" t="s">
        <v>20</v>
      </c>
      <c r="B47" s="12" t="s">
        <v>111</v>
      </c>
      <c r="C47" s="32">
        <v>141</v>
      </c>
      <c r="D47" s="32">
        <v>37</v>
      </c>
      <c r="E47" s="32">
        <v>522</v>
      </c>
      <c r="F47" s="32">
        <f t="shared" si="0"/>
        <v>700</v>
      </c>
      <c r="G47" s="50">
        <f t="shared" si="1"/>
        <v>-381</v>
      </c>
      <c r="H47" s="32">
        <v>173</v>
      </c>
      <c r="I47" s="32">
        <v>27</v>
      </c>
      <c r="J47" s="32">
        <v>501</v>
      </c>
      <c r="K47" s="32">
        <f t="shared" si="2"/>
        <v>701</v>
      </c>
      <c r="L47" s="50">
        <f t="shared" si="3"/>
        <v>-328</v>
      </c>
      <c r="M47" s="32">
        <v>164</v>
      </c>
      <c r="N47" s="32">
        <v>35</v>
      </c>
      <c r="O47" s="32">
        <v>487</v>
      </c>
      <c r="P47" s="32">
        <f t="shared" si="4"/>
        <v>686</v>
      </c>
      <c r="Q47" s="50">
        <f t="shared" si="5"/>
        <v>-323</v>
      </c>
      <c r="R47" s="32">
        <v>140</v>
      </c>
      <c r="S47" s="32">
        <v>527</v>
      </c>
      <c r="T47" s="32">
        <f t="shared" si="6"/>
        <v>667</v>
      </c>
      <c r="U47" s="50">
        <f t="shared" si="7"/>
        <v>-387</v>
      </c>
      <c r="V47" s="32">
        <v>188</v>
      </c>
      <c r="W47" s="32">
        <v>484</v>
      </c>
      <c r="X47" s="32">
        <f t="shared" si="8"/>
        <v>672</v>
      </c>
      <c r="Y47" s="50">
        <f t="shared" si="9"/>
        <v>-296</v>
      </c>
      <c r="Z47" s="32">
        <v>87</v>
      </c>
      <c r="AA47" s="32">
        <v>584</v>
      </c>
      <c r="AB47" s="32">
        <f t="shared" si="10"/>
        <v>671</v>
      </c>
      <c r="AC47" s="50">
        <f t="shared" si="11"/>
        <v>-497</v>
      </c>
    </row>
    <row r="48" spans="1:29">
      <c r="A48" t="s">
        <v>20</v>
      </c>
      <c r="B48" s="12" t="s">
        <v>112</v>
      </c>
      <c r="C48" s="32">
        <v>7181</v>
      </c>
      <c r="D48" s="32">
        <v>792</v>
      </c>
      <c r="E48" s="32">
        <v>14980</v>
      </c>
      <c r="F48" s="32">
        <f t="shared" si="0"/>
        <v>22953</v>
      </c>
      <c r="G48" s="50">
        <f t="shared" si="1"/>
        <v>-7799</v>
      </c>
      <c r="H48" s="32">
        <v>9455</v>
      </c>
      <c r="I48" s="32">
        <v>838</v>
      </c>
      <c r="J48" s="32">
        <v>12713</v>
      </c>
      <c r="K48" s="32">
        <f t="shared" si="2"/>
        <v>23006</v>
      </c>
      <c r="L48" s="50">
        <f t="shared" si="3"/>
        <v>-3258</v>
      </c>
      <c r="M48" s="32">
        <v>6988</v>
      </c>
      <c r="N48" s="32">
        <v>781</v>
      </c>
      <c r="O48" s="32">
        <v>14895</v>
      </c>
      <c r="P48" s="32">
        <f t="shared" si="4"/>
        <v>22664</v>
      </c>
      <c r="Q48" s="50">
        <f t="shared" si="5"/>
        <v>-7907</v>
      </c>
      <c r="R48" s="32">
        <v>8115</v>
      </c>
      <c r="S48" s="32">
        <v>14052</v>
      </c>
      <c r="T48" s="32">
        <f t="shared" si="6"/>
        <v>22167</v>
      </c>
      <c r="U48" s="50">
        <f t="shared" si="7"/>
        <v>-5937</v>
      </c>
      <c r="V48" s="32">
        <v>8382</v>
      </c>
      <c r="W48" s="32">
        <v>13814</v>
      </c>
      <c r="X48" s="32">
        <f t="shared" si="8"/>
        <v>22196</v>
      </c>
      <c r="Y48" s="50">
        <f t="shared" si="9"/>
        <v>-5432</v>
      </c>
      <c r="Z48" s="32">
        <v>5492</v>
      </c>
      <c r="AA48" s="32">
        <v>16900</v>
      </c>
      <c r="AB48" s="32">
        <f t="shared" si="10"/>
        <v>22392</v>
      </c>
      <c r="AC48" s="50">
        <f t="shared" si="11"/>
        <v>-11408</v>
      </c>
    </row>
    <row r="49" spans="1:29">
      <c r="A49" t="s">
        <v>20</v>
      </c>
      <c r="B49" s="12" t="s">
        <v>113</v>
      </c>
      <c r="C49" s="32">
        <v>896</v>
      </c>
      <c r="D49" s="32">
        <v>183</v>
      </c>
      <c r="E49" s="32">
        <v>3772</v>
      </c>
      <c r="F49" s="32">
        <f t="shared" si="0"/>
        <v>4851</v>
      </c>
      <c r="G49" s="50">
        <f t="shared" si="1"/>
        <v>-2876</v>
      </c>
      <c r="H49" s="32">
        <v>1085</v>
      </c>
      <c r="I49" s="32">
        <v>201</v>
      </c>
      <c r="J49" s="32">
        <v>3577</v>
      </c>
      <c r="K49" s="32">
        <f t="shared" si="2"/>
        <v>4863</v>
      </c>
      <c r="L49" s="50">
        <f t="shared" si="3"/>
        <v>-2492</v>
      </c>
      <c r="M49" s="32">
        <v>1022</v>
      </c>
      <c r="N49" s="32">
        <v>190</v>
      </c>
      <c r="O49" s="32">
        <v>3560</v>
      </c>
      <c r="P49" s="32">
        <f t="shared" si="4"/>
        <v>4772</v>
      </c>
      <c r="Q49" s="50">
        <f t="shared" si="5"/>
        <v>-2538</v>
      </c>
      <c r="R49" s="32">
        <v>871</v>
      </c>
      <c r="S49" s="32">
        <v>3838</v>
      </c>
      <c r="T49" s="32">
        <f t="shared" si="6"/>
        <v>4709</v>
      </c>
      <c r="U49" s="50">
        <f t="shared" si="7"/>
        <v>-2967</v>
      </c>
      <c r="V49" s="32">
        <v>1079</v>
      </c>
      <c r="W49" s="32">
        <v>3606</v>
      </c>
      <c r="X49" s="32">
        <f t="shared" si="8"/>
        <v>4685</v>
      </c>
      <c r="Y49" s="50">
        <f t="shared" si="9"/>
        <v>-2527</v>
      </c>
      <c r="Z49" s="32">
        <v>708</v>
      </c>
      <c r="AA49" s="32">
        <v>4008</v>
      </c>
      <c r="AB49" s="32">
        <f t="shared" si="10"/>
        <v>4716</v>
      </c>
      <c r="AC49" s="50">
        <f t="shared" si="11"/>
        <v>-3300</v>
      </c>
    </row>
    <row r="50" spans="1:29">
      <c r="A50" t="s">
        <v>20</v>
      </c>
      <c r="B50" s="12" t="s">
        <v>114</v>
      </c>
      <c r="C50" s="32">
        <v>1947</v>
      </c>
      <c r="D50" s="32">
        <v>119</v>
      </c>
      <c r="E50" s="32">
        <v>1685</v>
      </c>
      <c r="F50" s="32">
        <f t="shared" si="0"/>
        <v>3751</v>
      </c>
      <c r="G50" s="50">
        <f t="shared" si="1"/>
        <v>262</v>
      </c>
      <c r="H50" s="32">
        <v>2039</v>
      </c>
      <c r="I50" s="32">
        <v>163</v>
      </c>
      <c r="J50" s="32">
        <v>1525</v>
      </c>
      <c r="K50" s="32">
        <f t="shared" si="2"/>
        <v>3727</v>
      </c>
      <c r="L50" s="50">
        <f t="shared" si="3"/>
        <v>514</v>
      </c>
      <c r="M50" s="32">
        <v>1936</v>
      </c>
      <c r="N50" s="32">
        <v>179</v>
      </c>
      <c r="O50" s="32">
        <v>1562</v>
      </c>
      <c r="P50" s="32">
        <f t="shared" si="4"/>
        <v>3677</v>
      </c>
      <c r="Q50" s="50">
        <f t="shared" si="5"/>
        <v>374</v>
      </c>
      <c r="R50" s="32">
        <v>1814</v>
      </c>
      <c r="S50" s="32">
        <v>1722</v>
      </c>
      <c r="T50" s="32">
        <f t="shared" si="6"/>
        <v>3536</v>
      </c>
      <c r="U50" s="50">
        <f t="shared" si="7"/>
        <v>92</v>
      </c>
      <c r="V50" s="32">
        <v>2047</v>
      </c>
      <c r="W50" s="32">
        <v>1550</v>
      </c>
      <c r="X50" s="32">
        <f t="shared" si="8"/>
        <v>3597</v>
      </c>
      <c r="Y50" s="50">
        <f t="shared" si="9"/>
        <v>497</v>
      </c>
      <c r="Z50" s="32">
        <v>1669</v>
      </c>
      <c r="AA50" s="32">
        <v>1936</v>
      </c>
      <c r="AB50" s="32">
        <f t="shared" si="10"/>
        <v>3605</v>
      </c>
      <c r="AC50" s="50">
        <f t="shared" si="11"/>
        <v>-267</v>
      </c>
    </row>
    <row r="51" spans="1:29">
      <c r="A51" t="s">
        <v>20</v>
      </c>
      <c r="B51" s="12" t="s">
        <v>115</v>
      </c>
      <c r="C51" s="32">
        <v>1250</v>
      </c>
      <c r="D51" s="32">
        <v>81</v>
      </c>
      <c r="E51" s="32">
        <v>2223</v>
      </c>
      <c r="F51" s="32">
        <f t="shared" si="0"/>
        <v>3554</v>
      </c>
      <c r="G51" s="50">
        <f t="shared" si="1"/>
        <v>-973</v>
      </c>
      <c r="H51" s="32">
        <v>1430</v>
      </c>
      <c r="I51" s="32">
        <v>98</v>
      </c>
      <c r="J51" s="32">
        <v>2018</v>
      </c>
      <c r="K51" s="32">
        <f t="shared" si="2"/>
        <v>3546</v>
      </c>
      <c r="L51" s="50">
        <f t="shared" si="3"/>
        <v>-588</v>
      </c>
      <c r="M51" s="32">
        <v>1481</v>
      </c>
      <c r="N51" s="32">
        <v>74</v>
      </c>
      <c r="O51" s="32">
        <v>1963</v>
      </c>
      <c r="P51" s="32">
        <f t="shared" si="4"/>
        <v>3518</v>
      </c>
      <c r="Q51" s="50">
        <f t="shared" si="5"/>
        <v>-482</v>
      </c>
      <c r="R51" s="32">
        <v>1461</v>
      </c>
      <c r="S51" s="32">
        <v>1972</v>
      </c>
      <c r="T51" s="32">
        <f t="shared" si="6"/>
        <v>3433</v>
      </c>
      <c r="U51" s="50">
        <f t="shared" si="7"/>
        <v>-511</v>
      </c>
      <c r="V51" s="32">
        <v>1594</v>
      </c>
      <c r="W51" s="32">
        <v>1890</v>
      </c>
      <c r="X51" s="32">
        <f t="shared" si="8"/>
        <v>3484</v>
      </c>
      <c r="Y51" s="50">
        <f t="shared" si="9"/>
        <v>-296</v>
      </c>
      <c r="Z51" s="32">
        <v>929</v>
      </c>
      <c r="AA51" s="32">
        <v>2529</v>
      </c>
      <c r="AB51" s="32">
        <f t="shared" si="10"/>
        <v>3458</v>
      </c>
      <c r="AC51" s="50">
        <f t="shared" si="11"/>
        <v>-1600</v>
      </c>
    </row>
    <row r="52" spans="1:29">
      <c r="A52" t="s">
        <v>20</v>
      </c>
      <c r="B52" s="12" t="s">
        <v>116</v>
      </c>
      <c r="C52" s="32">
        <v>1623</v>
      </c>
      <c r="D52" s="32">
        <v>297</v>
      </c>
      <c r="E52" s="32">
        <v>4079</v>
      </c>
      <c r="F52" s="32">
        <f t="shared" si="0"/>
        <v>5999</v>
      </c>
      <c r="G52" s="50">
        <f t="shared" si="1"/>
        <v>-2456</v>
      </c>
      <c r="H52" s="32">
        <v>2267</v>
      </c>
      <c r="I52" s="32">
        <v>302</v>
      </c>
      <c r="J52" s="32">
        <v>3470</v>
      </c>
      <c r="K52" s="32">
        <f t="shared" si="2"/>
        <v>6039</v>
      </c>
      <c r="L52" s="50">
        <f t="shared" si="3"/>
        <v>-1203</v>
      </c>
      <c r="M52" s="32">
        <v>1528</v>
      </c>
      <c r="N52" s="32">
        <v>274</v>
      </c>
      <c r="O52" s="32">
        <v>4112</v>
      </c>
      <c r="P52" s="32">
        <f t="shared" si="4"/>
        <v>5914</v>
      </c>
      <c r="Q52" s="50">
        <f t="shared" si="5"/>
        <v>-2584</v>
      </c>
      <c r="R52" s="32">
        <v>1845</v>
      </c>
      <c r="S52" s="32">
        <v>3890</v>
      </c>
      <c r="T52" s="32">
        <f t="shared" si="6"/>
        <v>5735</v>
      </c>
      <c r="U52" s="50">
        <f t="shared" si="7"/>
        <v>-2045</v>
      </c>
      <c r="V52" s="32">
        <v>1948</v>
      </c>
      <c r="W52" s="32">
        <v>3836</v>
      </c>
      <c r="X52" s="32">
        <f t="shared" si="8"/>
        <v>5784</v>
      </c>
      <c r="Y52" s="50">
        <f t="shared" si="9"/>
        <v>-1888</v>
      </c>
      <c r="Z52" s="32">
        <v>1179</v>
      </c>
      <c r="AA52" s="32">
        <v>4636</v>
      </c>
      <c r="AB52" s="32">
        <f t="shared" si="10"/>
        <v>5815</v>
      </c>
      <c r="AC52" s="50">
        <f t="shared" si="11"/>
        <v>-3457</v>
      </c>
    </row>
    <row r="53" spans="1:29">
      <c r="A53" t="s">
        <v>20</v>
      </c>
      <c r="B53" s="12" t="s">
        <v>117</v>
      </c>
      <c r="C53" s="32">
        <v>536</v>
      </c>
      <c r="D53" s="32">
        <v>74</v>
      </c>
      <c r="E53" s="32">
        <v>1260</v>
      </c>
      <c r="F53" s="32">
        <f t="shared" si="0"/>
        <v>1870</v>
      </c>
      <c r="G53" s="50">
        <f t="shared" si="1"/>
        <v>-724</v>
      </c>
      <c r="H53" s="32">
        <v>773</v>
      </c>
      <c r="I53" s="32">
        <v>77</v>
      </c>
      <c r="J53" s="32">
        <v>1033</v>
      </c>
      <c r="K53" s="32">
        <f t="shared" si="2"/>
        <v>1883</v>
      </c>
      <c r="L53" s="50">
        <f t="shared" si="3"/>
        <v>-260</v>
      </c>
      <c r="M53" s="32">
        <v>653</v>
      </c>
      <c r="N53" s="32">
        <v>56</v>
      </c>
      <c r="O53" s="32">
        <v>1110</v>
      </c>
      <c r="P53" s="32">
        <f t="shared" si="4"/>
        <v>1819</v>
      </c>
      <c r="Q53" s="50">
        <f t="shared" si="5"/>
        <v>-457</v>
      </c>
      <c r="R53" s="32">
        <v>522</v>
      </c>
      <c r="S53" s="32">
        <v>1201</v>
      </c>
      <c r="T53" s="32">
        <f t="shared" si="6"/>
        <v>1723</v>
      </c>
      <c r="U53" s="50">
        <f t="shared" si="7"/>
        <v>-679</v>
      </c>
      <c r="V53" s="32">
        <v>682</v>
      </c>
      <c r="W53" s="32">
        <v>1075</v>
      </c>
      <c r="X53" s="32">
        <f t="shared" si="8"/>
        <v>1757</v>
      </c>
      <c r="Y53" s="50">
        <f t="shared" si="9"/>
        <v>-393</v>
      </c>
      <c r="Z53" s="32">
        <v>430</v>
      </c>
      <c r="AA53" s="32">
        <v>1351</v>
      </c>
      <c r="AB53" s="32">
        <f t="shared" si="10"/>
        <v>1781</v>
      </c>
      <c r="AC53" s="50">
        <f t="shared" si="11"/>
        <v>-921</v>
      </c>
    </row>
    <row r="54" spans="1:29">
      <c r="A54" t="s">
        <v>20</v>
      </c>
      <c r="B54" s="12" t="s">
        <v>118</v>
      </c>
      <c r="C54" s="32">
        <v>10126</v>
      </c>
      <c r="D54" s="32">
        <v>606</v>
      </c>
      <c r="E54" s="32">
        <v>6235</v>
      </c>
      <c r="F54" s="32">
        <f t="shared" si="0"/>
        <v>16967</v>
      </c>
      <c r="G54" s="50">
        <f t="shared" si="1"/>
        <v>3891</v>
      </c>
      <c r="H54" s="32">
        <v>12007</v>
      </c>
      <c r="I54" s="32">
        <v>522</v>
      </c>
      <c r="J54" s="32">
        <v>4512</v>
      </c>
      <c r="K54" s="32">
        <f t="shared" si="2"/>
        <v>17041</v>
      </c>
      <c r="L54" s="50">
        <f t="shared" si="3"/>
        <v>7495</v>
      </c>
      <c r="M54" s="32">
        <v>10144</v>
      </c>
      <c r="N54" s="32">
        <v>571</v>
      </c>
      <c r="O54" s="32">
        <v>5987</v>
      </c>
      <c r="P54" s="32">
        <f t="shared" si="4"/>
        <v>16702</v>
      </c>
      <c r="Q54" s="50">
        <f t="shared" si="5"/>
        <v>4157</v>
      </c>
      <c r="R54" s="32">
        <v>11857</v>
      </c>
      <c r="S54" s="32">
        <v>4601</v>
      </c>
      <c r="T54" s="32">
        <f t="shared" si="6"/>
        <v>16458</v>
      </c>
      <c r="U54" s="50">
        <f t="shared" si="7"/>
        <v>7256</v>
      </c>
      <c r="V54" s="32">
        <v>11508</v>
      </c>
      <c r="W54" s="32">
        <v>4845</v>
      </c>
      <c r="X54" s="32">
        <f t="shared" si="8"/>
        <v>16353</v>
      </c>
      <c r="Y54" s="50">
        <f t="shared" si="9"/>
        <v>6663</v>
      </c>
      <c r="Z54" s="32">
        <v>8256</v>
      </c>
      <c r="AA54" s="32">
        <v>8134</v>
      </c>
      <c r="AB54" s="32">
        <f t="shared" si="10"/>
        <v>16390</v>
      </c>
      <c r="AC54" s="50">
        <f t="shared" si="11"/>
        <v>122</v>
      </c>
    </row>
    <row r="55" spans="1:29">
      <c r="A55" t="s">
        <v>20</v>
      </c>
      <c r="B55" s="12" t="s">
        <v>119</v>
      </c>
      <c r="C55" s="32">
        <v>1200</v>
      </c>
      <c r="D55" s="32">
        <v>177</v>
      </c>
      <c r="E55" s="32">
        <v>3558</v>
      </c>
      <c r="F55" s="32">
        <f t="shared" si="0"/>
        <v>4935</v>
      </c>
      <c r="G55" s="50">
        <f t="shared" si="1"/>
        <v>-2358</v>
      </c>
      <c r="H55" s="32">
        <v>1748</v>
      </c>
      <c r="I55" s="32">
        <v>161</v>
      </c>
      <c r="J55" s="32">
        <v>3036</v>
      </c>
      <c r="K55" s="32">
        <f t="shared" si="2"/>
        <v>4945</v>
      </c>
      <c r="L55" s="50">
        <f t="shared" si="3"/>
        <v>-1288</v>
      </c>
      <c r="M55" s="32">
        <v>1221</v>
      </c>
      <c r="N55" s="32">
        <v>165</v>
      </c>
      <c r="O55" s="32">
        <v>3514</v>
      </c>
      <c r="P55" s="32">
        <f t="shared" si="4"/>
        <v>4900</v>
      </c>
      <c r="Q55" s="50">
        <f t="shared" si="5"/>
        <v>-2293</v>
      </c>
      <c r="R55" s="32">
        <v>1497</v>
      </c>
      <c r="S55" s="32">
        <v>3301</v>
      </c>
      <c r="T55" s="32">
        <f t="shared" si="6"/>
        <v>4798</v>
      </c>
      <c r="U55" s="50">
        <f t="shared" si="7"/>
        <v>-1804</v>
      </c>
      <c r="V55" s="32">
        <v>1717</v>
      </c>
      <c r="W55" s="32">
        <v>3096</v>
      </c>
      <c r="X55" s="32">
        <f t="shared" si="8"/>
        <v>4813</v>
      </c>
      <c r="Y55" s="50">
        <f t="shared" si="9"/>
        <v>-1379</v>
      </c>
      <c r="Z55" s="32">
        <v>767</v>
      </c>
      <c r="AA55" s="32">
        <v>4048</v>
      </c>
      <c r="AB55" s="32">
        <f t="shared" si="10"/>
        <v>4815</v>
      </c>
      <c r="AC55" s="50">
        <f t="shared" si="11"/>
        <v>-3281</v>
      </c>
    </row>
    <row r="56" spans="1:29">
      <c r="A56" t="s">
        <v>20</v>
      </c>
      <c r="B56" s="12" t="s">
        <v>120</v>
      </c>
      <c r="C56" s="32">
        <v>505</v>
      </c>
      <c r="D56" s="32">
        <v>49</v>
      </c>
      <c r="E56" s="32">
        <v>1587</v>
      </c>
      <c r="F56" s="32">
        <f t="shared" si="0"/>
        <v>2141</v>
      </c>
      <c r="G56" s="50">
        <f t="shared" si="1"/>
        <v>-1082</v>
      </c>
      <c r="H56" s="32">
        <v>706</v>
      </c>
      <c r="I56" s="32">
        <v>57</v>
      </c>
      <c r="J56" s="32">
        <v>1385</v>
      </c>
      <c r="K56" s="32">
        <f t="shared" si="2"/>
        <v>2148</v>
      </c>
      <c r="L56" s="50">
        <f t="shared" si="3"/>
        <v>-679</v>
      </c>
      <c r="M56" s="32">
        <v>485</v>
      </c>
      <c r="N56" s="32">
        <v>77</v>
      </c>
      <c r="O56" s="32">
        <v>1557</v>
      </c>
      <c r="P56" s="32">
        <f t="shared" si="4"/>
        <v>2119</v>
      </c>
      <c r="Q56" s="50">
        <f t="shared" si="5"/>
        <v>-1072</v>
      </c>
      <c r="R56" s="32">
        <v>565</v>
      </c>
      <c r="S56" s="32">
        <v>1512</v>
      </c>
      <c r="T56" s="32">
        <f t="shared" si="6"/>
        <v>2077</v>
      </c>
      <c r="U56" s="50">
        <f t="shared" si="7"/>
        <v>-947</v>
      </c>
      <c r="V56" s="32">
        <v>641</v>
      </c>
      <c r="W56" s="32">
        <v>1437</v>
      </c>
      <c r="X56" s="32">
        <f t="shared" si="8"/>
        <v>2078</v>
      </c>
      <c r="Y56" s="50">
        <f t="shared" si="9"/>
        <v>-796</v>
      </c>
      <c r="Z56" s="32">
        <v>341</v>
      </c>
      <c r="AA56" s="32">
        <v>1756</v>
      </c>
      <c r="AB56" s="32">
        <f t="shared" si="10"/>
        <v>2097</v>
      </c>
      <c r="AC56" s="50">
        <f t="shared" si="11"/>
        <v>-1415</v>
      </c>
    </row>
    <row r="57" spans="1:29">
      <c r="A57" t="s">
        <v>20</v>
      </c>
      <c r="B57" s="12" t="s">
        <v>121</v>
      </c>
      <c r="C57" s="32">
        <v>1046</v>
      </c>
      <c r="D57" s="32">
        <v>74</v>
      </c>
      <c r="E57" s="32">
        <v>2172</v>
      </c>
      <c r="F57" s="32">
        <f t="shared" si="0"/>
        <v>3292</v>
      </c>
      <c r="G57" s="50">
        <f t="shared" si="1"/>
        <v>-1126</v>
      </c>
      <c r="H57" s="32">
        <v>1441</v>
      </c>
      <c r="I57" s="32">
        <v>74</v>
      </c>
      <c r="J57" s="32">
        <v>1777</v>
      </c>
      <c r="K57" s="32">
        <f t="shared" si="2"/>
        <v>3292</v>
      </c>
      <c r="L57" s="50">
        <f t="shared" si="3"/>
        <v>-336</v>
      </c>
      <c r="M57" s="32">
        <v>1048</v>
      </c>
      <c r="N57" s="32">
        <v>69</v>
      </c>
      <c r="O57" s="32">
        <v>2125</v>
      </c>
      <c r="P57" s="32">
        <f t="shared" si="4"/>
        <v>3242</v>
      </c>
      <c r="Q57" s="50">
        <f t="shared" si="5"/>
        <v>-1077</v>
      </c>
      <c r="R57" s="32">
        <v>1101</v>
      </c>
      <c r="S57" s="32">
        <v>2040</v>
      </c>
      <c r="T57" s="32">
        <f t="shared" si="6"/>
        <v>3141</v>
      </c>
      <c r="U57" s="50">
        <f t="shared" si="7"/>
        <v>-939</v>
      </c>
      <c r="V57" s="32">
        <v>1336</v>
      </c>
      <c r="W57" s="32">
        <v>1844</v>
      </c>
      <c r="X57" s="32">
        <f t="shared" si="8"/>
        <v>3180</v>
      </c>
      <c r="Y57" s="50">
        <f t="shared" si="9"/>
        <v>-508</v>
      </c>
      <c r="Z57" s="32">
        <v>644</v>
      </c>
      <c r="AA57" s="32">
        <v>2544</v>
      </c>
      <c r="AB57" s="32">
        <f t="shared" si="10"/>
        <v>3188</v>
      </c>
      <c r="AC57" s="50">
        <f t="shared" si="11"/>
        <v>-1900</v>
      </c>
    </row>
    <row r="58" spans="1:29">
      <c r="A58" t="s">
        <v>20</v>
      </c>
      <c r="B58" s="12" t="s">
        <v>122</v>
      </c>
      <c r="C58" s="32">
        <v>493</v>
      </c>
      <c r="D58" s="32">
        <v>75</v>
      </c>
      <c r="E58" s="32">
        <v>1511</v>
      </c>
      <c r="F58" s="32">
        <f t="shared" si="0"/>
        <v>2079</v>
      </c>
      <c r="G58" s="50">
        <f t="shared" si="1"/>
        <v>-1018</v>
      </c>
      <c r="H58" s="32">
        <v>799</v>
      </c>
      <c r="I58" s="32">
        <v>56</v>
      </c>
      <c r="J58" s="32">
        <v>1214</v>
      </c>
      <c r="K58" s="32">
        <f t="shared" si="2"/>
        <v>2069</v>
      </c>
      <c r="L58" s="50">
        <f t="shared" si="3"/>
        <v>-415</v>
      </c>
      <c r="M58" s="32">
        <v>561</v>
      </c>
      <c r="N58" s="32">
        <v>73</v>
      </c>
      <c r="O58" s="32">
        <v>1406</v>
      </c>
      <c r="P58" s="32">
        <f t="shared" si="4"/>
        <v>2040</v>
      </c>
      <c r="Q58" s="50">
        <f t="shared" si="5"/>
        <v>-845</v>
      </c>
      <c r="R58" s="32">
        <v>615</v>
      </c>
      <c r="S58" s="32">
        <v>1350</v>
      </c>
      <c r="T58" s="32">
        <f t="shared" si="6"/>
        <v>1965</v>
      </c>
      <c r="U58" s="50">
        <f t="shared" si="7"/>
        <v>-735</v>
      </c>
      <c r="V58" s="32">
        <v>744</v>
      </c>
      <c r="W58" s="32">
        <v>1261</v>
      </c>
      <c r="X58" s="32">
        <f t="shared" si="8"/>
        <v>2005</v>
      </c>
      <c r="Y58" s="50">
        <f t="shared" si="9"/>
        <v>-517</v>
      </c>
      <c r="Z58" s="32">
        <v>339</v>
      </c>
      <c r="AA58" s="32">
        <v>1661</v>
      </c>
      <c r="AB58" s="32">
        <f t="shared" si="10"/>
        <v>2000</v>
      </c>
      <c r="AC58" s="50">
        <f t="shared" si="11"/>
        <v>-1322</v>
      </c>
    </row>
    <row r="59" spans="1:29">
      <c r="A59" t="s">
        <v>20</v>
      </c>
      <c r="B59" s="12" t="s">
        <v>123</v>
      </c>
      <c r="C59" s="32">
        <v>96</v>
      </c>
      <c r="D59" s="32">
        <v>9</v>
      </c>
      <c r="E59" s="32">
        <v>346</v>
      </c>
      <c r="F59" s="32">
        <f t="shared" si="0"/>
        <v>451</v>
      </c>
      <c r="G59" s="50">
        <f t="shared" si="1"/>
        <v>-250</v>
      </c>
      <c r="H59" s="32">
        <v>160</v>
      </c>
      <c r="I59" s="32">
        <v>12</v>
      </c>
      <c r="J59" s="32">
        <v>276</v>
      </c>
      <c r="K59" s="32">
        <f t="shared" si="2"/>
        <v>448</v>
      </c>
      <c r="L59" s="50">
        <f t="shared" si="3"/>
        <v>-116</v>
      </c>
      <c r="M59" s="32">
        <v>159</v>
      </c>
      <c r="N59" s="32">
        <v>3</v>
      </c>
      <c r="O59" s="32">
        <v>281</v>
      </c>
      <c r="P59" s="32">
        <f t="shared" si="4"/>
        <v>443</v>
      </c>
      <c r="Q59" s="50">
        <f t="shared" si="5"/>
        <v>-122</v>
      </c>
      <c r="R59" s="32">
        <v>129</v>
      </c>
      <c r="S59" s="32">
        <v>309</v>
      </c>
      <c r="T59" s="32">
        <f t="shared" si="6"/>
        <v>438</v>
      </c>
      <c r="U59" s="50">
        <f t="shared" si="7"/>
        <v>-180</v>
      </c>
      <c r="V59" s="32">
        <v>173</v>
      </c>
      <c r="W59" s="32">
        <v>272</v>
      </c>
      <c r="X59" s="32">
        <f t="shared" si="8"/>
        <v>445</v>
      </c>
      <c r="Y59" s="50">
        <f t="shared" si="9"/>
        <v>-99</v>
      </c>
      <c r="Z59" s="32">
        <v>65</v>
      </c>
      <c r="AA59" s="32">
        <v>378</v>
      </c>
      <c r="AB59" s="32">
        <f t="shared" si="10"/>
        <v>443</v>
      </c>
      <c r="AC59" s="50">
        <f t="shared" si="11"/>
        <v>-313</v>
      </c>
    </row>
    <row r="60" spans="1:29">
      <c r="A60" t="s">
        <v>20</v>
      </c>
      <c r="B60" s="12" t="s">
        <v>124</v>
      </c>
      <c r="C60" s="32">
        <v>1116</v>
      </c>
      <c r="D60" s="32">
        <v>146</v>
      </c>
      <c r="E60" s="32">
        <v>2701</v>
      </c>
      <c r="F60" s="32">
        <f t="shared" si="0"/>
        <v>3963</v>
      </c>
      <c r="G60" s="50">
        <f t="shared" si="1"/>
        <v>-1585</v>
      </c>
      <c r="H60" s="32">
        <v>1465</v>
      </c>
      <c r="I60" s="32">
        <v>144</v>
      </c>
      <c r="J60" s="32">
        <v>2343</v>
      </c>
      <c r="K60" s="32">
        <f t="shared" si="2"/>
        <v>3952</v>
      </c>
      <c r="L60" s="50">
        <f t="shared" si="3"/>
        <v>-878</v>
      </c>
      <c r="M60" s="32">
        <v>1330</v>
      </c>
      <c r="N60" s="32">
        <v>143</v>
      </c>
      <c r="O60" s="32">
        <v>2402</v>
      </c>
      <c r="P60" s="32">
        <f t="shared" si="4"/>
        <v>3875</v>
      </c>
      <c r="Q60" s="50">
        <f t="shared" si="5"/>
        <v>-1072</v>
      </c>
      <c r="R60" s="32">
        <v>1338</v>
      </c>
      <c r="S60" s="32">
        <v>2389</v>
      </c>
      <c r="T60" s="32">
        <f t="shared" si="6"/>
        <v>3727</v>
      </c>
      <c r="U60" s="50">
        <f t="shared" si="7"/>
        <v>-1051</v>
      </c>
      <c r="V60" s="32">
        <v>1502</v>
      </c>
      <c r="W60" s="32">
        <v>2257</v>
      </c>
      <c r="X60" s="32">
        <f t="shared" si="8"/>
        <v>3759</v>
      </c>
      <c r="Y60" s="50">
        <f t="shared" si="9"/>
        <v>-755</v>
      </c>
      <c r="Z60" s="32">
        <v>875</v>
      </c>
      <c r="AA60" s="32">
        <v>2920</v>
      </c>
      <c r="AB60" s="32">
        <f t="shared" si="10"/>
        <v>3795</v>
      </c>
      <c r="AC60" s="50">
        <f t="shared" si="11"/>
        <v>-2045</v>
      </c>
    </row>
    <row r="61" spans="1:29">
      <c r="A61" t="s">
        <v>20</v>
      </c>
      <c r="B61" s="12" t="s">
        <v>125</v>
      </c>
      <c r="C61" s="32">
        <v>242</v>
      </c>
      <c r="D61" s="32">
        <v>28</v>
      </c>
      <c r="E61" s="32">
        <v>689</v>
      </c>
      <c r="F61" s="32">
        <f t="shared" si="0"/>
        <v>959</v>
      </c>
      <c r="G61" s="50">
        <f t="shared" si="1"/>
        <v>-447</v>
      </c>
      <c r="H61" s="32">
        <v>399</v>
      </c>
      <c r="I61" s="32">
        <v>20</v>
      </c>
      <c r="J61" s="32">
        <v>547</v>
      </c>
      <c r="K61" s="32">
        <f t="shared" si="2"/>
        <v>966</v>
      </c>
      <c r="L61" s="50">
        <f t="shared" si="3"/>
        <v>-148</v>
      </c>
      <c r="M61" s="32">
        <v>264</v>
      </c>
      <c r="N61" s="32">
        <v>27</v>
      </c>
      <c r="O61" s="32">
        <v>668</v>
      </c>
      <c r="P61" s="32">
        <f t="shared" si="4"/>
        <v>959</v>
      </c>
      <c r="Q61" s="50">
        <f t="shared" si="5"/>
        <v>-404</v>
      </c>
      <c r="R61" s="32">
        <v>310</v>
      </c>
      <c r="S61" s="32">
        <v>623</v>
      </c>
      <c r="T61" s="32">
        <f t="shared" si="6"/>
        <v>933</v>
      </c>
      <c r="U61" s="50">
        <f t="shared" si="7"/>
        <v>-313</v>
      </c>
      <c r="V61" s="32">
        <v>318</v>
      </c>
      <c r="W61" s="32">
        <v>617</v>
      </c>
      <c r="X61" s="32">
        <f t="shared" si="8"/>
        <v>935</v>
      </c>
      <c r="Y61" s="50">
        <f t="shared" si="9"/>
        <v>-299</v>
      </c>
      <c r="Z61" s="32">
        <v>189</v>
      </c>
      <c r="AA61" s="32">
        <v>757</v>
      </c>
      <c r="AB61" s="32">
        <f t="shared" si="10"/>
        <v>946</v>
      </c>
      <c r="AC61" s="50">
        <f t="shared" si="11"/>
        <v>-568</v>
      </c>
    </row>
    <row r="62" spans="1:29">
      <c r="A62" t="s">
        <v>20</v>
      </c>
      <c r="B62" s="12" t="s">
        <v>12</v>
      </c>
      <c r="C62" s="32">
        <v>105</v>
      </c>
      <c r="D62" s="32">
        <v>27</v>
      </c>
      <c r="E62" s="32">
        <v>408</v>
      </c>
      <c r="F62" s="32">
        <f t="shared" si="0"/>
        <v>540</v>
      </c>
      <c r="G62" s="50">
        <f t="shared" si="1"/>
        <v>-303</v>
      </c>
      <c r="H62" s="32">
        <v>143</v>
      </c>
      <c r="I62" s="32">
        <v>21</v>
      </c>
      <c r="J62" s="32">
        <v>381</v>
      </c>
      <c r="K62" s="32">
        <f t="shared" si="2"/>
        <v>545</v>
      </c>
      <c r="L62" s="50">
        <f t="shared" si="3"/>
        <v>-238</v>
      </c>
      <c r="M62" s="32">
        <v>122</v>
      </c>
      <c r="N62" s="32">
        <v>20</v>
      </c>
      <c r="O62" s="32">
        <v>385</v>
      </c>
      <c r="P62" s="32">
        <f t="shared" si="4"/>
        <v>527</v>
      </c>
      <c r="Q62" s="50">
        <f t="shared" si="5"/>
        <v>-263</v>
      </c>
      <c r="R62" s="32">
        <v>89</v>
      </c>
      <c r="S62" s="32">
        <v>442</v>
      </c>
      <c r="T62" s="32">
        <f t="shared" si="6"/>
        <v>531</v>
      </c>
      <c r="U62" s="50">
        <f t="shared" si="7"/>
        <v>-353</v>
      </c>
      <c r="V62" s="32">
        <v>132</v>
      </c>
      <c r="W62" s="32">
        <v>377</v>
      </c>
      <c r="X62" s="32">
        <f t="shared" si="8"/>
        <v>509</v>
      </c>
      <c r="Y62" s="50">
        <f t="shared" si="9"/>
        <v>-245</v>
      </c>
      <c r="Z62" s="32">
        <v>74</v>
      </c>
      <c r="AA62" s="32">
        <v>448</v>
      </c>
      <c r="AB62" s="32">
        <f t="shared" si="10"/>
        <v>522</v>
      </c>
      <c r="AC62" s="50">
        <f t="shared" si="11"/>
        <v>-374</v>
      </c>
    </row>
    <row r="63" spans="1:29">
      <c r="A63" t="s">
        <v>20</v>
      </c>
      <c r="B63" s="12" t="s">
        <v>13</v>
      </c>
      <c r="C63" s="32">
        <v>25926</v>
      </c>
      <c r="D63" s="32">
        <v>2219</v>
      </c>
      <c r="E63" s="32">
        <v>42677</v>
      </c>
      <c r="F63" s="32">
        <f t="shared" si="0"/>
        <v>70822</v>
      </c>
      <c r="G63" s="50">
        <f t="shared" si="1"/>
        <v>-16751</v>
      </c>
      <c r="H63" s="32">
        <v>33974</v>
      </c>
      <c r="I63" s="32">
        <v>2531</v>
      </c>
      <c r="J63" s="32">
        <v>34467</v>
      </c>
      <c r="K63" s="32">
        <f t="shared" si="2"/>
        <v>70972</v>
      </c>
      <c r="L63" s="50">
        <f t="shared" si="3"/>
        <v>-493</v>
      </c>
      <c r="M63" s="32">
        <v>26922</v>
      </c>
      <c r="N63" s="32">
        <v>2125</v>
      </c>
      <c r="O63" s="32">
        <v>41151</v>
      </c>
      <c r="P63" s="32">
        <f t="shared" si="4"/>
        <v>70198</v>
      </c>
      <c r="Q63" s="50">
        <f t="shared" si="5"/>
        <v>-14229</v>
      </c>
      <c r="R63" s="32">
        <v>29113</v>
      </c>
      <c r="S63" s="32">
        <v>38945</v>
      </c>
      <c r="T63" s="32">
        <f t="shared" si="6"/>
        <v>68058</v>
      </c>
      <c r="U63" s="50">
        <f t="shared" si="7"/>
        <v>-9832</v>
      </c>
      <c r="V63" s="32">
        <v>31279</v>
      </c>
      <c r="W63" s="32">
        <v>38182</v>
      </c>
      <c r="X63" s="32">
        <f t="shared" si="8"/>
        <v>69461</v>
      </c>
      <c r="Y63" s="50">
        <f t="shared" si="9"/>
        <v>-6903</v>
      </c>
      <c r="Z63" s="32">
        <v>18145</v>
      </c>
      <c r="AA63" s="32">
        <v>50407</v>
      </c>
      <c r="AB63" s="32">
        <f t="shared" si="10"/>
        <v>68552</v>
      </c>
      <c r="AC63" s="50">
        <f t="shared" si="11"/>
        <v>-32262</v>
      </c>
    </row>
    <row r="64" spans="1:29">
      <c r="A64" t="s">
        <v>20</v>
      </c>
      <c r="B64" s="12" t="s">
        <v>11</v>
      </c>
      <c r="C64" s="32">
        <v>205919</v>
      </c>
      <c r="D64" s="32">
        <v>16554</v>
      </c>
      <c r="E64" s="32">
        <v>285358</v>
      </c>
      <c r="F64" s="32">
        <f t="shared" si="0"/>
        <v>507831</v>
      </c>
      <c r="G64" s="32"/>
      <c r="H64" s="32">
        <v>255933</v>
      </c>
      <c r="I64" s="32">
        <v>17312</v>
      </c>
      <c r="J64" s="32">
        <v>236115</v>
      </c>
      <c r="K64" s="32">
        <f t="shared" si="2"/>
        <v>509360</v>
      </c>
      <c r="L64" s="50">
        <f t="shared" si="3"/>
        <v>19818</v>
      </c>
      <c r="M64" s="32">
        <v>204861</v>
      </c>
      <c r="N64" s="32">
        <v>17687</v>
      </c>
      <c r="O64" s="32">
        <v>277473</v>
      </c>
      <c r="P64" s="32">
        <f t="shared" si="4"/>
        <v>500021</v>
      </c>
      <c r="Q64" s="50">
        <f t="shared" si="5"/>
        <v>-72612</v>
      </c>
      <c r="R64" s="32">
        <v>224925</v>
      </c>
      <c r="S64" s="32">
        <v>262045</v>
      </c>
      <c r="T64" s="32">
        <f t="shared" si="6"/>
        <v>486970</v>
      </c>
      <c r="U64" s="50">
        <f t="shared" si="7"/>
        <v>-37120</v>
      </c>
      <c r="V64" s="32">
        <v>237590</v>
      </c>
      <c r="W64" s="32">
        <v>253790</v>
      </c>
      <c r="X64" s="32">
        <f t="shared" si="8"/>
        <v>491380</v>
      </c>
      <c r="Y64" s="50">
        <f t="shared" si="9"/>
        <v>-16200</v>
      </c>
      <c r="Z64" s="32">
        <v>158970</v>
      </c>
      <c r="AA64" s="32">
        <v>332766</v>
      </c>
      <c r="AB64" s="32">
        <f t="shared" si="10"/>
        <v>491736</v>
      </c>
      <c r="AC64" s="50">
        <f t="shared" si="11"/>
        <v>-173796</v>
      </c>
    </row>
    <row r="65" spans="3:7">
      <c r="C65" s="23">
        <f>C64/F64</f>
        <v>0.40548725855648826</v>
      </c>
      <c r="D65" s="23"/>
      <c r="E65" s="23"/>
      <c r="F65" s="23"/>
      <c r="G65" s="23"/>
    </row>
  </sheetData>
  <sheetCalcPr fullCalcOnLoad="1"/>
  <mergeCells count="8">
    <mergeCell ref="V6:Y6"/>
    <mergeCell ref="Z6:AC6"/>
    <mergeCell ref="B3:H4"/>
    <mergeCell ref="I3:T4"/>
    <mergeCell ref="B6:G6"/>
    <mergeCell ref="H6:L6"/>
    <mergeCell ref="M6:Q6"/>
    <mergeCell ref="R6:U6"/>
  </mergeCells>
  <phoneticPr fontId="4" type="noConversion"/>
  <conditionalFormatting sqref="G8:G63 L8:L64 Q8:Q64 U8:U64 Y8:Y64 AC8:AC64">
    <cfRule type="cellIs" dxfId="0" priority="0" stopIfTrue="1" operator="greaterThan">
      <formula>0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 Votes</vt:lpstr>
      <vt:lpstr>MT State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2017-08-08T03:58:47Z</dcterms:created>
  <dcterms:modified xsi:type="dcterms:W3CDTF">2017-08-11T12:36:53Z</dcterms:modified>
</cp:coreProperties>
</file>