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20900" tabRatio="500"/>
  </bookViews>
  <sheets>
    <sheet name="Sheet1" sheetId="1" r:id="rId1"/>
    <sheet name="Third Party" sheetId="2" r:id="rId2"/>
    <sheet name="Analysis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5" i="3"/>
  <c r="O6"/>
  <c r="P6"/>
  <c r="Q6"/>
  <c r="O7"/>
  <c r="P7"/>
  <c r="Q7"/>
  <c r="O8"/>
  <c r="P8"/>
  <c r="Q8"/>
  <c r="O9"/>
  <c r="P9"/>
  <c r="Q9"/>
  <c r="O10"/>
  <c r="P10"/>
  <c r="Q10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5"/>
  <c r="Q5"/>
  <c r="K18"/>
  <c r="N18"/>
  <c r="M18"/>
  <c r="J18"/>
  <c r="E18"/>
  <c r="H18"/>
  <c r="I18"/>
  <c r="K17"/>
  <c r="N17"/>
  <c r="M17"/>
  <c r="J17"/>
  <c r="E17"/>
  <c r="H17"/>
  <c r="I17"/>
  <c r="B6"/>
  <c r="B7"/>
  <c r="B8"/>
  <c r="B9"/>
  <c r="B10"/>
  <c r="B11"/>
  <c r="B12"/>
  <c r="B13"/>
  <c r="B14"/>
  <c r="B15"/>
  <c r="B16"/>
  <c r="B17"/>
  <c r="K16"/>
  <c r="N16"/>
  <c r="M16"/>
  <c r="J16"/>
  <c r="E16"/>
  <c r="H16"/>
  <c r="I16"/>
  <c r="K15"/>
  <c r="N15"/>
  <c r="M15"/>
  <c r="J15"/>
  <c r="E15"/>
  <c r="H15"/>
  <c r="I15"/>
  <c r="K14"/>
  <c r="N14"/>
  <c r="M14"/>
  <c r="J14"/>
  <c r="E14"/>
  <c r="H14"/>
  <c r="I14"/>
  <c r="K13"/>
  <c r="N13"/>
  <c r="M13"/>
  <c r="J13"/>
  <c r="E13"/>
  <c r="H13"/>
  <c r="I13"/>
  <c r="K12"/>
  <c r="N12"/>
  <c r="M12"/>
  <c r="J12"/>
  <c r="E12"/>
  <c r="H12"/>
  <c r="I12"/>
  <c r="K11"/>
  <c r="N11"/>
  <c r="M11"/>
  <c r="J11"/>
  <c r="E11"/>
  <c r="H11"/>
  <c r="I11"/>
  <c r="K10"/>
  <c r="N10"/>
  <c r="M10"/>
  <c r="J10"/>
  <c r="E10"/>
  <c r="H10"/>
  <c r="I10"/>
  <c r="K9"/>
  <c r="N9"/>
  <c r="M9"/>
  <c r="J9"/>
  <c r="E9"/>
  <c r="H9"/>
  <c r="I9"/>
  <c r="K8"/>
  <c r="N8"/>
  <c r="M8"/>
  <c r="J8"/>
  <c r="E8"/>
  <c r="H8"/>
  <c r="I8"/>
  <c r="K7"/>
  <c r="N7"/>
  <c r="M7"/>
  <c r="J7"/>
  <c r="E7"/>
  <c r="H7"/>
  <c r="I7"/>
  <c r="K6"/>
  <c r="M6"/>
  <c r="N6"/>
  <c r="J6"/>
  <c r="E6"/>
  <c r="H6"/>
  <c r="I6"/>
  <c r="K5"/>
  <c r="N5"/>
  <c r="M5"/>
  <c r="J5"/>
  <c r="E5"/>
  <c r="H5"/>
  <c r="I5"/>
  <c r="I6" i="1"/>
  <c r="I7"/>
  <c r="I8"/>
  <c r="I9"/>
  <c r="I10"/>
  <c r="I11"/>
  <c r="I12"/>
  <c r="I13"/>
  <c r="I14"/>
  <c r="I15"/>
  <c r="I16"/>
  <c r="I17"/>
  <c r="I18"/>
  <c r="I5"/>
  <c r="H6"/>
  <c r="H7"/>
  <c r="H8"/>
  <c r="H9"/>
  <c r="H10"/>
  <c r="H11"/>
  <c r="H12"/>
  <c r="H13"/>
  <c r="H14"/>
  <c r="J15"/>
  <c r="H15"/>
  <c r="J16"/>
  <c r="H16"/>
  <c r="H17"/>
  <c r="H18"/>
  <c r="E6"/>
  <c r="E7"/>
  <c r="E8"/>
  <c r="E9"/>
  <c r="E10"/>
  <c r="E11"/>
  <c r="E12"/>
  <c r="E13"/>
  <c r="E14"/>
  <c r="E15"/>
  <c r="E16"/>
  <c r="E17"/>
  <c r="E18"/>
  <c r="H5"/>
  <c r="E5"/>
  <c r="J6"/>
  <c r="J7"/>
  <c r="J8"/>
  <c r="J9"/>
  <c r="J10"/>
  <c r="J11"/>
  <c r="J12"/>
  <c r="J13"/>
  <c r="J14"/>
  <c r="J17"/>
  <c r="J18"/>
  <c r="J5"/>
  <c r="B7"/>
  <c r="B8"/>
  <c r="B9"/>
  <c r="B10"/>
  <c r="B11"/>
  <c r="B12"/>
  <c r="B13"/>
  <c r="B14"/>
  <c r="B15"/>
  <c r="B16"/>
  <c r="B17"/>
  <c r="B6"/>
  <c r="O6" i="2"/>
  <c r="O7"/>
  <c r="O8"/>
  <c r="O9"/>
  <c r="O10"/>
  <c r="O11"/>
  <c r="O12"/>
  <c r="O13"/>
  <c r="O14"/>
  <c r="O15"/>
  <c r="O16"/>
  <c r="O17"/>
  <c r="O18"/>
  <c r="O5"/>
  <c r="N6"/>
  <c r="N7"/>
  <c r="N8"/>
  <c r="N9"/>
  <c r="N10"/>
  <c r="N11"/>
  <c r="N12"/>
  <c r="N13"/>
  <c r="N14"/>
  <c r="N15"/>
  <c r="N16"/>
  <c r="N17"/>
  <c r="N18"/>
  <c r="N5"/>
  <c r="M6"/>
  <c r="M7"/>
  <c r="M8"/>
  <c r="M9"/>
  <c r="M10"/>
  <c r="M11"/>
  <c r="M12"/>
  <c r="M13"/>
  <c r="M14"/>
  <c r="M15"/>
  <c r="M16"/>
  <c r="M17"/>
  <c r="M18"/>
  <c r="M5"/>
  <c r="K6"/>
  <c r="K7"/>
  <c r="K8"/>
  <c r="K9"/>
  <c r="K10"/>
  <c r="K11"/>
  <c r="K12"/>
  <c r="K13"/>
  <c r="K14"/>
  <c r="K15"/>
  <c r="K16"/>
  <c r="K17"/>
  <c r="K18"/>
  <c r="K5"/>
  <c r="J18"/>
  <c r="E18"/>
  <c r="H18"/>
  <c r="I18"/>
  <c r="J17"/>
  <c r="E17"/>
  <c r="H17"/>
  <c r="I17"/>
  <c r="B6"/>
  <c r="B7"/>
  <c r="B8"/>
  <c r="B9"/>
  <c r="B10"/>
  <c r="B11"/>
  <c r="B12"/>
  <c r="B13"/>
  <c r="B14"/>
  <c r="B15"/>
  <c r="B16"/>
  <c r="B17"/>
  <c r="J16"/>
  <c r="E16"/>
  <c r="H16"/>
  <c r="I16"/>
  <c r="J15"/>
  <c r="E15"/>
  <c r="H15"/>
  <c r="I15"/>
  <c r="J14"/>
  <c r="E14"/>
  <c r="H14"/>
  <c r="I14"/>
  <c r="J13"/>
  <c r="E13"/>
  <c r="H13"/>
  <c r="I13"/>
  <c r="J12"/>
  <c r="E12"/>
  <c r="H12"/>
  <c r="I12"/>
  <c r="J11"/>
  <c r="E11"/>
  <c r="H11"/>
  <c r="I11"/>
  <c r="J10"/>
  <c r="E10"/>
  <c r="H10"/>
  <c r="I10"/>
  <c r="J9"/>
  <c r="E9"/>
  <c r="H9"/>
  <c r="I9"/>
  <c r="J8"/>
  <c r="E8"/>
  <c r="H8"/>
  <c r="I8"/>
  <c r="J7"/>
  <c r="E7"/>
  <c r="H7"/>
  <c r="I7"/>
  <c r="J6"/>
  <c r="E6"/>
  <c r="H6"/>
  <c r="I6"/>
  <c r="J5"/>
  <c r="E5"/>
  <c r="H5"/>
  <c r="I5"/>
</calcChain>
</file>

<file path=xl/sharedStrings.xml><?xml version="1.0" encoding="utf-8"?>
<sst xmlns="http://schemas.openxmlformats.org/spreadsheetml/2006/main" count="130" uniqueCount="50">
  <si>
    <r>
      <t xml:space="preserve">Third Party Vote </t>
    </r>
    <r>
      <rPr>
        <b/>
        <sz val="12"/>
        <color indexed="10"/>
        <rFont val="Alegreya Sans"/>
      </rPr>
      <t>Conservative</t>
    </r>
    <r>
      <rPr>
        <b/>
        <sz val="12"/>
        <rFont val="Alegreya Sans"/>
      </rPr>
      <t xml:space="preserve"> </t>
    </r>
    <r>
      <rPr>
        <b/>
        <i/>
        <sz val="12"/>
        <color indexed="12"/>
        <rFont val="Alegreya Sans"/>
      </rPr>
      <t>Liberal</t>
    </r>
    <phoneticPr fontId="1" type="noConversion"/>
  </si>
  <si>
    <t>Dem Minus GOP</t>
    <phoneticPr fontId="1" type="noConversion"/>
  </si>
  <si>
    <t>Dem Margin Minus 1/2 3rd C or Plus 1/2 Liberal</t>
    <phoneticPr fontId="1" type="noConversion"/>
  </si>
  <si>
    <t>Total Liberal</t>
    <phoneticPr fontId="1" type="noConversion"/>
  </si>
  <si>
    <t>Total Conservative</t>
    <phoneticPr fontId="1" type="noConversion"/>
  </si>
  <si>
    <t>Liberal Percent</t>
    <phoneticPr fontId="1" type="noConversion"/>
  </si>
  <si>
    <t>Analysis</t>
    <phoneticPr fontId="1" type="noConversion"/>
  </si>
  <si>
    <t>Dem Margin Minus 3rd C or Plus  Liberal</t>
    <phoneticPr fontId="1" type="noConversion"/>
  </si>
  <si>
    <t>Total Vote</t>
    <phoneticPr fontId="1" type="noConversion"/>
  </si>
  <si>
    <t>Dem Percentage of All Votes</t>
    <phoneticPr fontId="1" type="noConversion"/>
  </si>
  <si>
    <t>Third Party &amp;/or Independent Percentage</t>
    <phoneticPr fontId="1" type="noConversion"/>
  </si>
  <si>
    <t>Montana U.S. House Elections  1992–Present, Two Party Vote</t>
    <phoneticPr fontId="1" type="noConversion"/>
  </si>
  <si>
    <t>Year</t>
    <phoneticPr fontId="1" type="noConversion"/>
  </si>
  <si>
    <t>Democrat</t>
    <phoneticPr fontId="1" type="noConversion"/>
  </si>
  <si>
    <t>Dem Votes</t>
    <phoneticPr fontId="1" type="noConversion"/>
  </si>
  <si>
    <t>Dem Percent Two Party</t>
    <phoneticPr fontId="1" type="noConversion"/>
  </si>
  <si>
    <t>Republican</t>
    <phoneticPr fontId="1" type="noConversion"/>
  </si>
  <si>
    <t>GOP Votes</t>
    <phoneticPr fontId="1" type="noConversion"/>
  </si>
  <si>
    <t>GOP Percent Two Party</t>
    <phoneticPr fontId="1" type="noConversion"/>
  </si>
  <si>
    <t>Dem Minus GOP Percent</t>
    <phoneticPr fontId="1" type="noConversion"/>
  </si>
  <si>
    <t>Total Two Party Votes</t>
    <phoneticPr fontId="1" type="noConversion"/>
  </si>
  <si>
    <t>Pat Williams</t>
    <phoneticPr fontId="1" type="noConversion"/>
  </si>
  <si>
    <t>Ron Marlenee</t>
    <phoneticPr fontId="1" type="noConversion"/>
  </si>
  <si>
    <t>Pat Williams</t>
    <phoneticPr fontId="1" type="noConversion"/>
  </si>
  <si>
    <t>Cy Jamison</t>
    <phoneticPr fontId="1" type="noConversion"/>
  </si>
  <si>
    <t>Bill Yellowtail</t>
    <phoneticPr fontId="1" type="noConversion"/>
  </si>
  <si>
    <t>Rick Hill</t>
    <phoneticPr fontId="1" type="noConversion"/>
  </si>
  <si>
    <t>Dusty Deschamps</t>
    <phoneticPr fontId="1" type="noConversion"/>
  </si>
  <si>
    <t>Rick Hill</t>
    <phoneticPr fontId="1" type="noConversion"/>
  </si>
  <si>
    <t>Nancy Keenan</t>
    <phoneticPr fontId="1" type="noConversion"/>
  </si>
  <si>
    <t>Dennis Rehberg</t>
    <phoneticPr fontId="1" type="noConversion"/>
  </si>
  <si>
    <t>Steve Kelly</t>
    <phoneticPr fontId="1" type="noConversion"/>
  </si>
  <si>
    <t>Dennis Rehberg</t>
    <phoneticPr fontId="1" type="noConversion"/>
  </si>
  <si>
    <t>Tracy Velazquez</t>
    <phoneticPr fontId="1" type="noConversion"/>
  </si>
  <si>
    <t>Dennis Rehberg</t>
    <phoneticPr fontId="1" type="noConversion"/>
  </si>
  <si>
    <t>Monica Lindeen</t>
    <phoneticPr fontId="1" type="noConversion"/>
  </si>
  <si>
    <t>Dennis Rehberg</t>
    <phoneticPr fontId="1" type="noConversion"/>
  </si>
  <si>
    <t>John Driscoll</t>
    <phoneticPr fontId="1" type="noConversion"/>
  </si>
  <si>
    <t>Dennis Rehberg</t>
    <phoneticPr fontId="1" type="noConversion"/>
  </si>
  <si>
    <t>Dennis MacDonald</t>
    <phoneticPr fontId="1" type="noConversion"/>
  </si>
  <si>
    <t>Dennis Rehberg</t>
    <phoneticPr fontId="1" type="noConversion"/>
  </si>
  <si>
    <t>Kim Gillan</t>
    <phoneticPr fontId="1" type="noConversion"/>
  </si>
  <si>
    <t>Steve Daines</t>
    <phoneticPr fontId="1" type="noConversion"/>
  </si>
  <si>
    <t>John Lewis</t>
    <phoneticPr fontId="1" type="noConversion"/>
  </si>
  <si>
    <t>Ryan Zinke</t>
    <phoneticPr fontId="1" type="noConversion"/>
  </si>
  <si>
    <t>Denise Juneau</t>
    <phoneticPr fontId="1" type="noConversion"/>
  </si>
  <si>
    <t>Ryan Zinke</t>
    <phoneticPr fontId="1" type="noConversion"/>
  </si>
  <si>
    <t>Rob Quist</t>
    <phoneticPr fontId="1" type="noConversion"/>
  </si>
  <si>
    <t>Greg Gianforte</t>
    <phoneticPr fontId="1" type="noConversion"/>
  </si>
  <si>
    <t>Compiled from the Montana Sectreary of State's offical canvasses of the general elections for 1992–2017, and the preliminary election results for the special congressional election of 2017.</t>
    <phoneticPr fontId="1" type="noConversion"/>
  </si>
</sst>
</file>

<file path=xl/styles.xml><?xml version="1.0" encoding="utf-8"?>
<styleSheet xmlns="http://schemas.openxmlformats.org/spreadsheetml/2006/main">
  <numFmts count="9">
    <numFmt numFmtId="164" formatCode="#,##0"/>
    <numFmt numFmtId="165" formatCode="#,##0.0"/>
    <numFmt numFmtId="166" formatCode="#,##0.0"/>
    <numFmt numFmtId="168" formatCode="#,##0"/>
    <numFmt numFmtId="169" formatCode="#,##0"/>
    <numFmt numFmtId="170" formatCode="#,##0"/>
    <numFmt numFmtId="172" formatCode="0.0"/>
    <numFmt numFmtId="173" formatCode="#,##0.0"/>
    <numFmt numFmtId="174" formatCode="0.0"/>
  </numFmts>
  <fonts count="14">
    <font>
      <sz val="12"/>
      <name val="Calibri"/>
    </font>
    <font>
      <sz val="8"/>
      <name val="Calibri"/>
    </font>
    <font>
      <b/>
      <sz val="18"/>
      <name val="Alegreya Sans"/>
    </font>
    <font>
      <sz val="12"/>
      <name val="Alegreya Sans"/>
    </font>
    <font>
      <b/>
      <sz val="12"/>
      <color indexed="9"/>
      <name val="Alegreya Sans"/>
    </font>
    <font>
      <b/>
      <sz val="12"/>
      <name val="Alegreya Sans"/>
    </font>
    <font>
      <b/>
      <sz val="12"/>
      <color indexed="10"/>
      <name val="Alegreya Sans"/>
    </font>
    <font>
      <b/>
      <sz val="12"/>
      <color indexed="12"/>
      <name val="Alegreya Sans"/>
    </font>
    <font>
      <sz val="12"/>
      <color indexed="10"/>
      <name val="Alegreya Sans"/>
    </font>
    <font>
      <sz val="12"/>
      <color indexed="12"/>
      <name val="Alegreya Sans"/>
    </font>
    <font>
      <i/>
      <sz val="12"/>
      <color indexed="12"/>
      <name val="Alegreya Sans"/>
    </font>
    <font>
      <b/>
      <i/>
      <sz val="12"/>
      <color indexed="12"/>
      <name val="Alegreya Sans"/>
    </font>
    <font>
      <b/>
      <sz val="16"/>
      <name val="Alegreya Sans"/>
    </font>
    <font>
      <b/>
      <sz val="12"/>
      <color indexed="54"/>
      <name val="Alegreya Sans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6" borderId="1" xfId="0" applyFont="1" applyFill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165" fontId="3" fillId="0" borderId="1" xfId="0" applyNumberFormat="1" applyFont="1" applyBorder="1"/>
    <xf numFmtId="166" fontId="5" fillId="0" borderId="1" xfId="0" applyNumberFormat="1" applyFont="1" applyBorder="1"/>
    <xf numFmtId="0" fontId="3" fillId="0" borderId="1" xfId="0" applyFont="1" applyBorder="1"/>
    <xf numFmtId="166" fontId="3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horizontal="center" wrapText="1"/>
    </xf>
    <xf numFmtId="164" fontId="3" fillId="0" borderId="3" xfId="0" applyNumberFormat="1" applyFont="1" applyBorder="1"/>
    <xf numFmtId="0" fontId="5" fillId="0" borderId="1" xfId="0" applyFont="1" applyBorder="1" applyAlignment="1">
      <alignment horizontal="center" wrapText="1"/>
    </xf>
    <xf numFmtId="168" fontId="3" fillId="0" borderId="1" xfId="0" applyNumberFormat="1" applyFont="1" applyBorder="1"/>
    <xf numFmtId="3" fontId="8" fillId="0" borderId="1" xfId="0" applyNumberFormat="1" applyFont="1" applyBorder="1"/>
    <xf numFmtId="3" fontId="3" fillId="0" borderId="1" xfId="0" applyNumberFormat="1" applyFont="1" applyBorder="1"/>
    <xf numFmtId="169" fontId="5" fillId="0" borderId="1" xfId="0" applyNumberFormat="1" applyFont="1" applyBorder="1"/>
    <xf numFmtId="170" fontId="3" fillId="0" borderId="1" xfId="0" applyNumberFormat="1" applyFont="1" applyBorder="1"/>
    <xf numFmtId="172" fontId="3" fillId="0" borderId="1" xfId="0" applyNumberFormat="1" applyFont="1" applyBorder="1"/>
    <xf numFmtId="3" fontId="10" fillId="0" borderId="1" xfId="0" applyNumberFormat="1" applyFont="1" applyBorder="1"/>
    <xf numFmtId="169" fontId="3" fillId="0" borderId="1" xfId="0" applyNumberFormat="1" applyFont="1" applyBorder="1"/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173" fontId="13" fillId="0" borderId="3" xfId="0" applyNumberFormat="1" applyFont="1" applyBorder="1"/>
    <xf numFmtId="173" fontId="3" fillId="0" borderId="3" xfId="0" applyNumberFormat="1" applyFont="1" applyBorder="1"/>
    <xf numFmtId="174" fontId="9" fillId="0" borderId="1" xfId="0" applyNumberFormat="1" applyFont="1" applyBorder="1"/>
    <xf numFmtId="174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3:J25"/>
  <sheetViews>
    <sheetView showGridLines="0" tabSelected="1" topLeftCell="A2" zoomScale="150" workbookViewId="0">
      <selection activeCell="A3" sqref="A3"/>
    </sheetView>
  </sheetViews>
  <sheetFormatPr baseColWidth="10" defaultRowHeight="16"/>
  <cols>
    <col min="1" max="1" width="10.83203125" style="2"/>
    <col min="2" max="2" width="7.1640625" style="2" customWidth="1"/>
    <col min="3" max="3" width="16.83203125" style="2" customWidth="1"/>
    <col min="4" max="4" width="9.5" style="2" customWidth="1"/>
    <col min="5" max="5" width="7.6640625" style="2" customWidth="1"/>
    <col min="6" max="6" width="15.6640625" style="2" customWidth="1"/>
    <col min="7" max="7" width="9.33203125" style="2" customWidth="1"/>
    <col min="8" max="8" width="7.5" style="2" customWidth="1"/>
    <col min="9" max="9" width="8.1640625" style="2" customWidth="1"/>
    <col min="10" max="10" width="9.33203125" style="2" customWidth="1"/>
    <col min="11" max="16384" width="10.83203125" style="2"/>
  </cols>
  <sheetData>
    <row r="3" spans="2:10" ht="22">
      <c r="B3" s="1" t="s">
        <v>11</v>
      </c>
      <c r="C3" s="1"/>
      <c r="D3" s="1"/>
      <c r="E3" s="1"/>
      <c r="F3" s="1"/>
      <c r="G3" s="1"/>
      <c r="H3" s="1"/>
      <c r="I3" s="1"/>
      <c r="J3" s="1"/>
    </row>
    <row r="4" spans="2:10" s="7" customFormat="1" ht="64">
      <c r="B4" s="3" t="s">
        <v>12</v>
      </c>
      <c r="C4" s="4" t="s">
        <v>13</v>
      </c>
      <c r="D4" s="4" t="s">
        <v>14</v>
      </c>
      <c r="E4" s="4" t="s">
        <v>15</v>
      </c>
      <c r="F4" s="5" t="s">
        <v>16</v>
      </c>
      <c r="G4" s="5" t="s">
        <v>17</v>
      </c>
      <c r="H4" s="5" t="s">
        <v>18</v>
      </c>
      <c r="I4" s="6" t="s">
        <v>19</v>
      </c>
      <c r="J4" s="3" t="s">
        <v>20</v>
      </c>
    </row>
    <row r="5" spans="2:10">
      <c r="B5" s="8">
        <v>1992</v>
      </c>
      <c r="C5" s="9" t="s">
        <v>21</v>
      </c>
      <c r="D5" s="10">
        <v>203711</v>
      </c>
      <c r="E5" s="11">
        <f>(D5/J5)*100</f>
        <v>51.797823947762545</v>
      </c>
      <c r="F5" s="9" t="s">
        <v>22</v>
      </c>
      <c r="G5" s="10">
        <v>189570</v>
      </c>
      <c r="H5" s="11">
        <f>(G5/J5)*100</f>
        <v>48.202176052237462</v>
      </c>
      <c r="I5" s="12">
        <f>E5-H5</f>
        <v>3.595647895525083</v>
      </c>
      <c r="J5" s="10">
        <f>G5+D5</f>
        <v>393281</v>
      </c>
    </row>
    <row r="6" spans="2:10">
      <c r="B6" s="13">
        <f>B5+2</f>
        <v>1994</v>
      </c>
      <c r="C6" s="9" t="s">
        <v>23</v>
      </c>
      <c r="D6" s="10">
        <v>171372</v>
      </c>
      <c r="E6" s="11">
        <f t="shared" ref="E6:E18" si="0">(D6/J6)*100</f>
        <v>53.53919403162265</v>
      </c>
      <c r="F6" s="9" t="s">
        <v>24</v>
      </c>
      <c r="G6" s="10">
        <v>148715</v>
      </c>
      <c r="H6" s="11">
        <f t="shared" ref="H6:H18" si="1">(G6/J6)*100</f>
        <v>46.46080596837735</v>
      </c>
      <c r="I6" s="12">
        <f t="shared" ref="I6:I18" si="2">E6-H6</f>
        <v>7.0783880632452991</v>
      </c>
      <c r="J6" s="10">
        <f t="shared" ref="J6:J18" si="3">G6+D6</f>
        <v>320087</v>
      </c>
    </row>
    <row r="7" spans="2:10">
      <c r="B7" s="8">
        <f t="shared" ref="B7:B17" si="4">B6+2</f>
        <v>1996</v>
      </c>
      <c r="C7" s="9" t="s">
        <v>25</v>
      </c>
      <c r="D7" s="10">
        <v>174516</v>
      </c>
      <c r="E7" s="11">
        <f t="shared" si="0"/>
        <v>45.153962187994026</v>
      </c>
      <c r="F7" s="9" t="s">
        <v>26</v>
      </c>
      <c r="G7" s="10">
        <v>211975</v>
      </c>
      <c r="H7" s="11">
        <f t="shared" si="1"/>
        <v>54.846037812005974</v>
      </c>
      <c r="I7" s="14">
        <f t="shared" si="2"/>
        <v>-9.6920756240119488</v>
      </c>
      <c r="J7" s="10">
        <f t="shared" si="3"/>
        <v>386491</v>
      </c>
    </row>
    <row r="8" spans="2:10">
      <c r="B8" s="13">
        <f t="shared" si="4"/>
        <v>1998</v>
      </c>
      <c r="C8" s="9" t="s">
        <v>27</v>
      </c>
      <c r="D8" s="10">
        <v>147073</v>
      </c>
      <c r="E8" s="11">
        <f t="shared" si="0"/>
        <v>45.558684224384407</v>
      </c>
      <c r="F8" s="9" t="s">
        <v>28</v>
      </c>
      <c r="G8" s="10">
        <v>175748</v>
      </c>
      <c r="H8" s="11">
        <f t="shared" si="1"/>
        <v>54.441315775615585</v>
      </c>
      <c r="I8" s="14">
        <f t="shared" si="2"/>
        <v>-8.882631551231178</v>
      </c>
      <c r="J8" s="10">
        <f t="shared" si="3"/>
        <v>322821</v>
      </c>
    </row>
    <row r="9" spans="2:10">
      <c r="B9" s="8">
        <f t="shared" si="4"/>
        <v>2000</v>
      </c>
      <c r="C9" s="9" t="s">
        <v>29</v>
      </c>
      <c r="D9" s="10">
        <v>189971</v>
      </c>
      <c r="E9" s="11">
        <f t="shared" si="0"/>
        <v>47.328402123625715</v>
      </c>
      <c r="F9" s="9" t="s">
        <v>30</v>
      </c>
      <c r="G9" s="10">
        <v>211418</v>
      </c>
      <c r="H9" s="11">
        <f t="shared" si="1"/>
        <v>52.671597876374285</v>
      </c>
      <c r="I9" s="14">
        <f t="shared" si="2"/>
        <v>-5.3431957527485707</v>
      </c>
      <c r="J9" s="10">
        <f t="shared" si="3"/>
        <v>401389</v>
      </c>
    </row>
    <row r="10" spans="2:10">
      <c r="B10" s="13">
        <f t="shared" si="4"/>
        <v>2002</v>
      </c>
      <c r="C10" s="9" t="s">
        <v>31</v>
      </c>
      <c r="D10" s="10">
        <v>108233</v>
      </c>
      <c r="E10" s="11">
        <f t="shared" si="0"/>
        <v>33.578007836616166</v>
      </c>
      <c r="F10" s="9" t="s">
        <v>32</v>
      </c>
      <c r="G10" s="10">
        <v>214100</v>
      </c>
      <c r="H10" s="11">
        <f t="shared" si="1"/>
        <v>66.42199216338382</v>
      </c>
      <c r="I10" s="14">
        <f t="shared" si="2"/>
        <v>-32.843984326767654</v>
      </c>
      <c r="J10" s="10">
        <f t="shared" si="3"/>
        <v>322333</v>
      </c>
    </row>
    <row r="11" spans="2:10">
      <c r="B11" s="8">
        <f t="shared" si="4"/>
        <v>2004</v>
      </c>
      <c r="C11" s="9" t="s">
        <v>33</v>
      </c>
      <c r="D11" s="10">
        <v>145606</v>
      </c>
      <c r="E11" s="11">
        <f t="shared" si="0"/>
        <v>33.729921562631752</v>
      </c>
      <c r="F11" s="9" t="s">
        <v>34</v>
      </c>
      <c r="G11" s="10">
        <v>286076</v>
      </c>
      <c r="H11" s="11">
        <f t="shared" si="1"/>
        <v>66.270078437368255</v>
      </c>
      <c r="I11" s="14">
        <f t="shared" si="2"/>
        <v>-32.540156874736503</v>
      </c>
      <c r="J11" s="10">
        <f t="shared" si="3"/>
        <v>431682</v>
      </c>
    </row>
    <row r="12" spans="2:10">
      <c r="B12" s="13">
        <f t="shared" si="4"/>
        <v>2006</v>
      </c>
      <c r="C12" s="9" t="s">
        <v>35</v>
      </c>
      <c r="D12" s="10">
        <v>158916</v>
      </c>
      <c r="E12" s="11">
        <f t="shared" si="0"/>
        <v>39.924630690382877</v>
      </c>
      <c r="F12" s="9" t="s">
        <v>36</v>
      </c>
      <c r="G12" s="10">
        <v>239124</v>
      </c>
      <c r="H12" s="11">
        <f t="shared" si="1"/>
        <v>60.075369309617123</v>
      </c>
      <c r="I12" s="14">
        <f t="shared" si="2"/>
        <v>-20.150738619234247</v>
      </c>
      <c r="J12" s="10">
        <f t="shared" si="3"/>
        <v>398040</v>
      </c>
    </row>
    <row r="13" spans="2:10">
      <c r="B13" s="8">
        <f t="shared" si="4"/>
        <v>2008</v>
      </c>
      <c r="C13" s="9" t="s">
        <v>37</v>
      </c>
      <c r="D13" s="10">
        <v>155930</v>
      </c>
      <c r="E13" s="11">
        <f t="shared" si="0"/>
        <v>33.576658053402241</v>
      </c>
      <c r="F13" s="9" t="s">
        <v>38</v>
      </c>
      <c r="G13" s="10">
        <v>308470</v>
      </c>
      <c r="H13" s="11">
        <f t="shared" si="1"/>
        <v>66.423341946597759</v>
      </c>
      <c r="I13" s="14">
        <f t="shared" si="2"/>
        <v>-32.846683893195518</v>
      </c>
      <c r="J13" s="10">
        <f t="shared" si="3"/>
        <v>464400</v>
      </c>
    </row>
    <row r="14" spans="2:10">
      <c r="B14" s="13">
        <f t="shared" si="4"/>
        <v>2010</v>
      </c>
      <c r="C14" s="9" t="s">
        <v>39</v>
      </c>
      <c r="D14" s="10">
        <v>121954</v>
      </c>
      <c r="E14" s="11">
        <f t="shared" si="0"/>
        <v>35.905785367289852</v>
      </c>
      <c r="F14" s="9" t="s">
        <v>40</v>
      </c>
      <c r="G14" s="10">
        <v>217696</v>
      </c>
      <c r="H14" s="11">
        <f t="shared" si="1"/>
        <v>64.094214632710148</v>
      </c>
      <c r="I14" s="14">
        <f t="shared" si="2"/>
        <v>-28.188429265420297</v>
      </c>
      <c r="J14" s="10">
        <f t="shared" si="3"/>
        <v>339650</v>
      </c>
    </row>
    <row r="15" spans="2:10">
      <c r="B15" s="8">
        <f t="shared" si="4"/>
        <v>2012</v>
      </c>
      <c r="C15" s="9" t="s">
        <v>41</v>
      </c>
      <c r="D15" s="10">
        <v>204939</v>
      </c>
      <c r="E15" s="11">
        <f t="shared" si="0"/>
        <v>44.714288831191503</v>
      </c>
      <c r="F15" s="9" t="s">
        <v>42</v>
      </c>
      <c r="G15" s="10">
        <v>253391</v>
      </c>
      <c r="H15" s="11">
        <f t="shared" si="1"/>
        <v>55.285711168808504</v>
      </c>
      <c r="I15" s="14">
        <f t="shared" si="2"/>
        <v>-10.571422337617001</v>
      </c>
      <c r="J15" s="10">
        <f t="shared" si="3"/>
        <v>458330</v>
      </c>
    </row>
    <row r="16" spans="2:10">
      <c r="B16" s="13">
        <f t="shared" si="4"/>
        <v>2014</v>
      </c>
      <c r="C16" s="9" t="s">
        <v>43</v>
      </c>
      <c r="D16" s="10">
        <v>148690</v>
      </c>
      <c r="E16" s="11">
        <f t="shared" si="0"/>
        <v>42.174262042596879</v>
      </c>
      <c r="F16" s="9" t="s">
        <v>44</v>
      </c>
      <c r="G16" s="10">
        <v>203871</v>
      </c>
      <c r="H16" s="11">
        <f t="shared" si="1"/>
        <v>57.825737957403113</v>
      </c>
      <c r="I16" s="14">
        <f t="shared" si="2"/>
        <v>-15.651475914806234</v>
      </c>
      <c r="J16" s="10">
        <f t="shared" si="3"/>
        <v>352561</v>
      </c>
    </row>
    <row r="17" spans="2:10">
      <c r="B17" s="8">
        <f t="shared" si="4"/>
        <v>2016</v>
      </c>
      <c r="C17" s="9" t="s">
        <v>45</v>
      </c>
      <c r="D17" s="10">
        <v>205919</v>
      </c>
      <c r="E17" s="11">
        <f t="shared" si="0"/>
        <v>41.915049961630608</v>
      </c>
      <c r="F17" s="9" t="s">
        <v>46</v>
      </c>
      <c r="G17" s="10">
        <v>285358</v>
      </c>
      <c r="H17" s="11">
        <f t="shared" si="1"/>
        <v>58.084950038369385</v>
      </c>
      <c r="I17" s="14">
        <f t="shared" si="2"/>
        <v>-16.169900076738777</v>
      </c>
      <c r="J17" s="10">
        <f t="shared" si="3"/>
        <v>491277</v>
      </c>
    </row>
    <row r="18" spans="2:10">
      <c r="B18" s="13">
        <v>2017</v>
      </c>
      <c r="C18" s="9" t="s">
        <v>47</v>
      </c>
      <c r="D18" s="10">
        <v>166483</v>
      </c>
      <c r="E18" s="11">
        <f t="shared" si="0"/>
        <v>46.770668284844199</v>
      </c>
      <c r="F18" s="9" t="s">
        <v>48</v>
      </c>
      <c r="G18" s="10">
        <v>189473</v>
      </c>
      <c r="H18" s="11">
        <f t="shared" si="1"/>
        <v>53.229331715155801</v>
      </c>
      <c r="I18" s="14">
        <f t="shared" si="2"/>
        <v>-6.4586634303116028</v>
      </c>
      <c r="J18" s="10">
        <f t="shared" si="3"/>
        <v>355956</v>
      </c>
    </row>
    <row r="19" spans="2:10">
      <c r="B19" s="13">
        <v>2018</v>
      </c>
      <c r="C19" s="13"/>
      <c r="D19" s="13"/>
      <c r="E19" s="13"/>
      <c r="F19" s="13"/>
      <c r="G19" s="13"/>
      <c r="H19" s="13"/>
      <c r="I19" s="13"/>
      <c r="J19" s="13"/>
    </row>
    <row r="22" spans="2:10">
      <c r="B22" s="15" t="s">
        <v>49</v>
      </c>
      <c r="C22" s="15"/>
      <c r="D22" s="15"/>
      <c r="E22" s="15"/>
    </row>
    <row r="23" spans="2:10">
      <c r="B23" s="15"/>
      <c r="C23" s="15"/>
      <c r="D23" s="15"/>
      <c r="E23" s="15"/>
    </row>
    <row r="24" spans="2:10">
      <c r="B24" s="15"/>
      <c r="C24" s="15"/>
      <c r="D24" s="15"/>
      <c r="E24" s="15"/>
    </row>
    <row r="25" spans="2:10">
      <c r="B25" s="15"/>
      <c r="C25" s="15"/>
      <c r="D25" s="15"/>
      <c r="E25" s="15"/>
    </row>
  </sheetData>
  <mergeCells count="2">
    <mergeCell ref="B3:J3"/>
    <mergeCell ref="B22:E25"/>
  </mergeCells>
  <phoneticPr fontId="1" type="noConversion"/>
  <pageMargins left="0.75" right="0.75" top="1" bottom="1" header="0.5" footer="0.5"/>
  <pageSetup paperSize="0" scale="82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3:O25"/>
  <sheetViews>
    <sheetView showGridLines="0" zoomScale="150" workbookViewId="0">
      <selection activeCell="O24" sqref="O24"/>
    </sheetView>
  </sheetViews>
  <sheetFormatPr baseColWidth="10" defaultRowHeight="16"/>
  <cols>
    <col min="1" max="1" width="10.83203125" style="2"/>
    <col min="2" max="2" width="7.1640625" style="2" customWidth="1"/>
    <col min="3" max="3" width="16.83203125" style="2" customWidth="1"/>
    <col min="4" max="4" width="9.5" style="2" customWidth="1"/>
    <col min="5" max="5" width="7.6640625" style="2" customWidth="1"/>
    <col min="6" max="6" width="15.6640625" style="2" customWidth="1"/>
    <col min="7" max="7" width="9.33203125" style="2" customWidth="1"/>
    <col min="8" max="8" width="7.5" style="2" customWidth="1"/>
    <col min="9" max="9" width="8.1640625" style="2" customWidth="1"/>
    <col min="10" max="10" width="9.33203125" style="2" customWidth="1"/>
    <col min="11" max="11" width="10.83203125" style="2"/>
    <col min="12" max="12" width="11.5" style="2" customWidth="1"/>
    <col min="13" max="13" width="10.83203125" style="2"/>
    <col min="14" max="14" width="10.1640625" style="2" customWidth="1"/>
    <col min="15" max="15" width="11.6640625" style="2" customWidth="1"/>
    <col min="16" max="16384" width="10.83203125" style="2"/>
  </cols>
  <sheetData>
    <row r="3" spans="2:15" ht="22">
      <c r="B3" s="1" t="s">
        <v>11</v>
      </c>
      <c r="C3" s="1"/>
      <c r="D3" s="1"/>
      <c r="E3" s="1"/>
      <c r="F3" s="1"/>
      <c r="G3" s="1"/>
      <c r="H3" s="1"/>
      <c r="I3" s="1"/>
      <c r="J3" s="1"/>
    </row>
    <row r="4" spans="2:15" s="7" customFormat="1" ht="64">
      <c r="B4" s="3" t="s">
        <v>12</v>
      </c>
      <c r="C4" s="4" t="s">
        <v>13</v>
      </c>
      <c r="D4" s="4" t="s">
        <v>14</v>
      </c>
      <c r="E4" s="4" t="s">
        <v>15</v>
      </c>
      <c r="F4" s="5" t="s">
        <v>16</v>
      </c>
      <c r="G4" s="5" t="s">
        <v>17</v>
      </c>
      <c r="H4" s="5" t="s">
        <v>18</v>
      </c>
      <c r="I4" s="6" t="s">
        <v>19</v>
      </c>
      <c r="J4" s="16" t="s">
        <v>20</v>
      </c>
      <c r="K4" s="18" t="s">
        <v>1</v>
      </c>
      <c r="L4" s="18" t="s">
        <v>0</v>
      </c>
      <c r="M4" s="18" t="s">
        <v>8</v>
      </c>
      <c r="N4" s="29" t="s">
        <v>9</v>
      </c>
      <c r="O4" s="18" t="s">
        <v>10</v>
      </c>
    </row>
    <row r="5" spans="2:15">
      <c r="B5" s="8">
        <v>1992</v>
      </c>
      <c r="C5" s="9" t="s">
        <v>21</v>
      </c>
      <c r="D5" s="10">
        <v>203711</v>
      </c>
      <c r="E5" s="11">
        <f>(D5/J5)*100</f>
        <v>51.797823947762545</v>
      </c>
      <c r="F5" s="9" t="s">
        <v>22</v>
      </c>
      <c r="G5" s="10">
        <v>189570</v>
      </c>
      <c r="H5" s="11">
        <f>(G5/J5)*100</f>
        <v>48.202176052237462</v>
      </c>
      <c r="I5" s="12">
        <f>E5-H5</f>
        <v>3.595647895525083</v>
      </c>
      <c r="J5" s="17">
        <f>G5+D5</f>
        <v>393281</v>
      </c>
      <c r="K5" s="19">
        <f>(D5-G5)</f>
        <v>14141</v>
      </c>
      <c r="L5" s="20">
        <v>10454</v>
      </c>
      <c r="M5" s="21">
        <f>SUM(D5+G5+L5)</f>
        <v>403735</v>
      </c>
      <c r="N5" s="30">
        <f>(D5/M5)*100</f>
        <v>50.456611391135276</v>
      </c>
      <c r="O5" s="33">
        <f>(L5/M5)*100</f>
        <v>2.5893222039208887</v>
      </c>
    </row>
    <row r="6" spans="2:15">
      <c r="B6" s="13">
        <f>B5+2</f>
        <v>1994</v>
      </c>
      <c r="C6" s="9" t="s">
        <v>23</v>
      </c>
      <c r="D6" s="10">
        <v>171372</v>
      </c>
      <c r="E6" s="11">
        <f t="shared" ref="E6:E18" si="0">(D6/J6)*100</f>
        <v>53.53919403162265</v>
      </c>
      <c r="F6" s="9" t="s">
        <v>24</v>
      </c>
      <c r="G6" s="10">
        <v>148715</v>
      </c>
      <c r="H6" s="11">
        <f t="shared" ref="H6:H18" si="1">(G6/J6)*100</f>
        <v>46.46080596837735</v>
      </c>
      <c r="I6" s="12">
        <f t="shared" ref="I6:I18" si="2">E6-H6</f>
        <v>7.0783880632452991</v>
      </c>
      <c r="J6" s="17">
        <f t="shared" ref="J6:J18" si="3">G6+D6</f>
        <v>320087</v>
      </c>
      <c r="K6" s="19">
        <f t="shared" ref="K6:K18" si="4">(D6-G6)</f>
        <v>22657</v>
      </c>
      <c r="L6" s="25">
        <v>32046</v>
      </c>
      <c r="M6" s="21">
        <f t="shared" ref="M6:M18" si="5">SUM(D6+G6+L6)</f>
        <v>352133</v>
      </c>
      <c r="N6" s="30">
        <f t="shared" ref="N6:N18" si="6">(D6/M6)*100</f>
        <v>48.666838950055805</v>
      </c>
      <c r="O6" s="32">
        <f t="shared" ref="O6:O18" si="7">(L6/M6)*100</f>
        <v>9.100538716905259</v>
      </c>
    </row>
    <row r="7" spans="2:15">
      <c r="B7" s="8">
        <f t="shared" ref="B7:B17" si="8">B6+2</f>
        <v>1996</v>
      </c>
      <c r="C7" s="9" t="s">
        <v>25</v>
      </c>
      <c r="D7" s="10">
        <v>174516</v>
      </c>
      <c r="E7" s="11">
        <f t="shared" si="0"/>
        <v>45.153962187994026</v>
      </c>
      <c r="F7" s="9" t="s">
        <v>26</v>
      </c>
      <c r="G7" s="10">
        <v>211975</v>
      </c>
      <c r="H7" s="11">
        <f t="shared" si="1"/>
        <v>54.846037812005974</v>
      </c>
      <c r="I7" s="14">
        <f t="shared" si="2"/>
        <v>-9.6920756240119488</v>
      </c>
      <c r="J7" s="17">
        <f t="shared" si="3"/>
        <v>386491</v>
      </c>
      <c r="K7" s="19">
        <f t="shared" si="4"/>
        <v>-37459</v>
      </c>
      <c r="L7" s="20">
        <v>17935</v>
      </c>
      <c r="M7" s="21">
        <f t="shared" si="5"/>
        <v>404426</v>
      </c>
      <c r="N7" s="31">
        <f t="shared" si="6"/>
        <v>43.151528338929737</v>
      </c>
      <c r="O7" s="33">
        <f t="shared" si="7"/>
        <v>4.4346802628911099</v>
      </c>
    </row>
    <row r="8" spans="2:15">
      <c r="B8" s="13">
        <f t="shared" si="8"/>
        <v>1998</v>
      </c>
      <c r="C8" s="9" t="s">
        <v>27</v>
      </c>
      <c r="D8" s="10">
        <v>147073</v>
      </c>
      <c r="E8" s="11">
        <f t="shared" si="0"/>
        <v>45.558684224384407</v>
      </c>
      <c r="F8" s="9" t="s">
        <v>28</v>
      </c>
      <c r="G8" s="10">
        <v>175748</v>
      </c>
      <c r="H8" s="11">
        <f t="shared" si="1"/>
        <v>54.441315775615585</v>
      </c>
      <c r="I8" s="14">
        <f t="shared" si="2"/>
        <v>-8.882631551231178</v>
      </c>
      <c r="J8" s="17">
        <f t="shared" si="3"/>
        <v>322821</v>
      </c>
      <c r="K8" s="19">
        <f t="shared" si="4"/>
        <v>-28675</v>
      </c>
      <c r="L8" s="20">
        <v>8730</v>
      </c>
      <c r="M8" s="21">
        <f t="shared" si="5"/>
        <v>331551</v>
      </c>
      <c r="N8" s="31">
        <f t="shared" si="6"/>
        <v>44.359088043770036</v>
      </c>
      <c r="O8" s="33">
        <f t="shared" si="7"/>
        <v>2.6330790738076497</v>
      </c>
    </row>
    <row r="9" spans="2:15">
      <c r="B9" s="8">
        <f t="shared" si="8"/>
        <v>2000</v>
      </c>
      <c r="C9" s="9" t="s">
        <v>29</v>
      </c>
      <c r="D9" s="10">
        <v>189971</v>
      </c>
      <c r="E9" s="11">
        <f t="shared" si="0"/>
        <v>47.328402123625715</v>
      </c>
      <c r="F9" s="9" t="s">
        <v>30</v>
      </c>
      <c r="G9" s="10">
        <v>211418</v>
      </c>
      <c r="H9" s="11">
        <f t="shared" si="1"/>
        <v>52.671597876374285</v>
      </c>
      <c r="I9" s="14">
        <f t="shared" si="2"/>
        <v>-5.3431957527485707</v>
      </c>
      <c r="J9" s="17">
        <f t="shared" si="3"/>
        <v>401389</v>
      </c>
      <c r="K9" s="19">
        <f t="shared" si="4"/>
        <v>-21447</v>
      </c>
      <c r="L9" s="20">
        <v>9132</v>
      </c>
      <c r="M9" s="21">
        <f t="shared" si="5"/>
        <v>410521</v>
      </c>
      <c r="N9" s="31">
        <f t="shared" si="6"/>
        <v>46.275586389003244</v>
      </c>
      <c r="O9" s="33">
        <f t="shared" si="7"/>
        <v>2.2244903427595664</v>
      </c>
    </row>
    <row r="10" spans="2:15">
      <c r="B10" s="13">
        <f t="shared" si="8"/>
        <v>2002</v>
      </c>
      <c r="C10" s="9" t="s">
        <v>31</v>
      </c>
      <c r="D10" s="10">
        <v>108233</v>
      </c>
      <c r="E10" s="11">
        <f t="shared" si="0"/>
        <v>33.578007836616166</v>
      </c>
      <c r="F10" s="9" t="s">
        <v>32</v>
      </c>
      <c r="G10" s="10">
        <v>214100</v>
      </c>
      <c r="H10" s="11">
        <f t="shared" si="1"/>
        <v>66.42199216338382</v>
      </c>
      <c r="I10" s="14">
        <f t="shared" si="2"/>
        <v>-32.843984326767654</v>
      </c>
      <c r="J10" s="17">
        <f t="shared" si="3"/>
        <v>322333</v>
      </c>
      <c r="K10" s="19">
        <f t="shared" si="4"/>
        <v>-105867</v>
      </c>
      <c r="L10" s="20">
        <v>8988</v>
      </c>
      <c r="M10" s="21">
        <f t="shared" si="5"/>
        <v>331321</v>
      </c>
      <c r="N10" s="31">
        <f t="shared" si="6"/>
        <v>32.667111351227355</v>
      </c>
      <c r="O10" s="33">
        <f t="shared" si="7"/>
        <v>2.712777034960054</v>
      </c>
    </row>
    <row r="11" spans="2:15">
      <c r="B11" s="8">
        <f t="shared" si="8"/>
        <v>2004</v>
      </c>
      <c r="C11" s="9" t="s">
        <v>33</v>
      </c>
      <c r="D11" s="10">
        <v>145606</v>
      </c>
      <c r="E11" s="11">
        <f t="shared" si="0"/>
        <v>33.729921562631752</v>
      </c>
      <c r="F11" s="9" t="s">
        <v>34</v>
      </c>
      <c r="G11" s="10">
        <v>286076</v>
      </c>
      <c r="H11" s="11">
        <f t="shared" si="1"/>
        <v>66.270078437368255</v>
      </c>
      <c r="I11" s="14">
        <f t="shared" si="2"/>
        <v>-32.540156874736503</v>
      </c>
      <c r="J11" s="17">
        <f t="shared" si="3"/>
        <v>431682</v>
      </c>
      <c r="K11" s="19">
        <f t="shared" si="4"/>
        <v>-140470</v>
      </c>
      <c r="L11" s="20">
        <v>12548</v>
      </c>
      <c r="M11" s="21">
        <f t="shared" si="5"/>
        <v>444230</v>
      </c>
      <c r="N11" s="31">
        <f t="shared" si="6"/>
        <v>32.777164982103862</v>
      </c>
      <c r="O11" s="33">
        <f t="shared" si="7"/>
        <v>2.824662899849177</v>
      </c>
    </row>
    <row r="12" spans="2:15">
      <c r="B12" s="13">
        <f t="shared" si="8"/>
        <v>2006</v>
      </c>
      <c r="C12" s="9" t="s">
        <v>35</v>
      </c>
      <c r="D12" s="10">
        <v>158916</v>
      </c>
      <c r="E12" s="11">
        <f t="shared" si="0"/>
        <v>39.924630690382877</v>
      </c>
      <c r="F12" s="9" t="s">
        <v>36</v>
      </c>
      <c r="G12" s="10">
        <v>239124</v>
      </c>
      <c r="H12" s="11">
        <f t="shared" si="1"/>
        <v>60.075369309617123</v>
      </c>
      <c r="I12" s="14">
        <f t="shared" si="2"/>
        <v>-20.150738619234247</v>
      </c>
      <c r="J12" s="17">
        <f t="shared" si="3"/>
        <v>398040</v>
      </c>
      <c r="K12" s="19">
        <f t="shared" si="4"/>
        <v>-80208</v>
      </c>
      <c r="L12" s="20">
        <v>8085</v>
      </c>
      <c r="M12" s="21">
        <f t="shared" si="5"/>
        <v>406125</v>
      </c>
      <c r="N12" s="31">
        <f t="shared" si="6"/>
        <v>39.12982456140351</v>
      </c>
      <c r="O12" s="33">
        <f t="shared" si="7"/>
        <v>1.9907663896583563</v>
      </c>
    </row>
    <row r="13" spans="2:15">
      <c r="B13" s="8">
        <f t="shared" si="8"/>
        <v>2008</v>
      </c>
      <c r="C13" s="9" t="s">
        <v>37</v>
      </c>
      <c r="D13" s="10">
        <v>155930</v>
      </c>
      <c r="E13" s="11">
        <f t="shared" si="0"/>
        <v>33.576658053402241</v>
      </c>
      <c r="F13" s="9" t="s">
        <v>38</v>
      </c>
      <c r="G13" s="10">
        <v>308470</v>
      </c>
      <c r="H13" s="11">
        <f t="shared" si="1"/>
        <v>66.423341946597759</v>
      </c>
      <c r="I13" s="14">
        <f t="shared" si="2"/>
        <v>-32.846683893195518</v>
      </c>
      <c r="J13" s="17">
        <f t="shared" si="3"/>
        <v>464400</v>
      </c>
      <c r="K13" s="19">
        <f t="shared" si="4"/>
        <v>-152540</v>
      </c>
      <c r="L13" s="20">
        <v>16500</v>
      </c>
      <c r="M13" s="21">
        <f t="shared" si="5"/>
        <v>480900</v>
      </c>
      <c r="N13" s="31">
        <f t="shared" si="6"/>
        <v>32.424620503223125</v>
      </c>
      <c r="O13" s="33">
        <f t="shared" si="7"/>
        <v>3.4310667498440424</v>
      </c>
    </row>
    <row r="14" spans="2:15">
      <c r="B14" s="13">
        <f t="shared" si="8"/>
        <v>2010</v>
      </c>
      <c r="C14" s="9" t="s">
        <v>39</v>
      </c>
      <c r="D14" s="10">
        <v>121954</v>
      </c>
      <c r="E14" s="11">
        <f t="shared" si="0"/>
        <v>35.905785367289852</v>
      </c>
      <c r="F14" s="9" t="s">
        <v>40</v>
      </c>
      <c r="G14" s="10">
        <v>217696</v>
      </c>
      <c r="H14" s="11">
        <f t="shared" si="1"/>
        <v>64.094214632710148</v>
      </c>
      <c r="I14" s="14">
        <f t="shared" si="2"/>
        <v>-28.188429265420297</v>
      </c>
      <c r="J14" s="17">
        <f t="shared" si="3"/>
        <v>339650</v>
      </c>
      <c r="K14" s="19">
        <f t="shared" si="4"/>
        <v>-95742</v>
      </c>
      <c r="L14" s="20">
        <v>20691</v>
      </c>
      <c r="M14" s="21">
        <f t="shared" si="5"/>
        <v>360341</v>
      </c>
      <c r="N14" s="31">
        <f t="shared" si="6"/>
        <v>33.844053271762029</v>
      </c>
      <c r="O14" s="33">
        <f t="shared" si="7"/>
        <v>5.7420609922268069</v>
      </c>
    </row>
    <row r="15" spans="2:15">
      <c r="B15" s="8">
        <f t="shared" si="8"/>
        <v>2012</v>
      </c>
      <c r="C15" s="9" t="s">
        <v>41</v>
      </c>
      <c r="D15" s="10">
        <v>204939</v>
      </c>
      <c r="E15" s="11">
        <f t="shared" si="0"/>
        <v>44.714288831191503</v>
      </c>
      <c r="F15" s="9" t="s">
        <v>42</v>
      </c>
      <c r="G15" s="10">
        <v>253391</v>
      </c>
      <c r="H15" s="11">
        <f t="shared" si="1"/>
        <v>55.285711168808504</v>
      </c>
      <c r="I15" s="14">
        <f t="shared" si="2"/>
        <v>-10.571422337617001</v>
      </c>
      <c r="J15" s="17">
        <f t="shared" si="3"/>
        <v>458330</v>
      </c>
      <c r="K15" s="19">
        <f t="shared" si="4"/>
        <v>-48452</v>
      </c>
      <c r="L15" s="20">
        <v>19333</v>
      </c>
      <c r="M15" s="21">
        <f t="shared" si="5"/>
        <v>477663</v>
      </c>
      <c r="N15" s="31">
        <f t="shared" si="6"/>
        <v>42.90451636404746</v>
      </c>
      <c r="O15" s="33">
        <f t="shared" si="7"/>
        <v>4.0474141811276985</v>
      </c>
    </row>
    <row r="16" spans="2:15">
      <c r="B16" s="13">
        <f t="shared" si="8"/>
        <v>2014</v>
      </c>
      <c r="C16" s="9" t="s">
        <v>43</v>
      </c>
      <c r="D16" s="10">
        <v>148690</v>
      </c>
      <c r="E16" s="11">
        <f t="shared" si="0"/>
        <v>42.174262042596879</v>
      </c>
      <c r="F16" s="9" t="s">
        <v>44</v>
      </c>
      <c r="G16" s="10">
        <v>203871</v>
      </c>
      <c r="H16" s="11">
        <f t="shared" si="1"/>
        <v>57.825737957403113</v>
      </c>
      <c r="I16" s="14">
        <f t="shared" si="2"/>
        <v>-15.651475914806234</v>
      </c>
      <c r="J16" s="17">
        <f t="shared" si="3"/>
        <v>352561</v>
      </c>
      <c r="K16" s="19">
        <f t="shared" si="4"/>
        <v>-55181</v>
      </c>
      <c r="L16" s="20">
        <v>15402</v>
      </c>
      <c r="M16" s="21">
        <f t="shared" si="5"/>
        <v>367963</v>
      </c>
      <c r="N16" s="31">
        <f t="shared" si="6"/>
        <v>40.408954161152074</v>
      </c>
      <c r="O16" s="33">
        <f t="shared" si="7"/>
        <v>4.1857469365126381</v>
      </c>
    </row>
    <row r="17" spans="2:15">
      <c r="B17" s="8">
        <f t="shared" si="8"/>
        <v>2016</v>
      </c>
      <c r="C17" s="9" t="s">
        <v>45</v>
      </c>
      <c r="D17" s="10">
        <v>205919</v>
      </c>
      <c r="E17" s="11">
        <f t="shared" si="0"/>
        <v>41.915049961630608</v>
      </c>
      <c r="F17" s="9" t="s">
        <v>46</v>
      </c>
      <c r="G17" s="10">
        <v>285358</v>
      </c>
      <c r="H17" s="11">
        <f t="shared" si="1"/>
        <v>58.084950038369385</v>
      </c>
      <c r="I17" s="14">
        <f t="shared" si="2"/>
        <v>-16.169900076738777</v>
      </c>
      <c r="J17" s="17">
        <f t="shared" si="3"/>
        <v>491277</v>
      </c>
      <c r="K17" s="19">
        <f t="shared" si="4"/>
        <v>-79439</v>
      </c>
      <c r="L17" s="20">
        <v>16554</v>
      </c>
      <c r="M17" s="21">
        <f t="shared" si="5"/>
        <v>507831</v>
      </c>
      <c r="N17" s="31">
        <f t="shared" si="6"/>
        <v>40.548725855648826</v>
      </c>
      <c r="O17" s="33">
        <f t="shared" si="7"/>
        <v>3.2597458603354266</v>
      </c>
    </row>
    <row r="18" spans="2:15">
      <c r="B18" s="13">
        <v>2017</v>
      </c>
      <c r="C18" s="9" t="s">
        <v>47</v>
      </c>
      <c r="D18" s="10">
        <v>166483</v>
      </c>
      <c r="E18" s="11">
        <f t="shared" si="0"/>
        <v>46.770668284844199</v>
      </c>
      <c r="F18" s="9" t="s">
        <v>48</v>
      </c>
      <c r="G18" s="10">
        <v>189473</v>
      </c>
      <c r="H18" s="11">
        <f t="shared" si="1"/>
        <v>53.229331715155801</v>
      </c>
      <c r="I18" s="14">
        <f t="shared" si="2"/>
        <v>-6.4586634303116028</v>
      </c>
      <c r="J18" s="17">
        <f t="shared" si="3"/>
        <v>355956</v>
      </c>
      <c r="K18" s="19">
        <f t="shared" si="4"/>
        <v>-22990</v>
      </c>
      <c r="L18" s="20">
        <v>21509</v>
      </c>
      <c r="M18" s="21">
        <f t="shared" si="5"/>
        <v>377465</v>
      </c>
      <c r="N18" s="31">
        <f t="shared" si="6"/>
        <v>44.10554620958235</v>
      </c>
      <c r="O18" s="33">
        <f t="shared" si="7"/>
        <v>5.6982766614123168</v>
      </c>
    </row>
    <row r="19" spans="2:15">
      <c r="B19" s="13">
        <v>2018</v>
      </c>
      <c r="C19" s="13"/>
      <c r="D19" s="13"/>
      <c r="E19" s="13"/>
      <c r="F19" s="13"/>
      <c r="G19" s="13"/>
      <c r="H19" s="13"/>
      <c r="I19" s="13"/>
      <c r="J19" s="13"/>
    </row>
    <row r="22" spans="2:15">
      <c r="B22" s="15" t="s">
        <v>49</v>
      </c>
      <c r="C22" s="15"/>
      <c r="D22" s="15"/>
      <c r="E22" s="15"/>
    </row>
    <row r="23" spans="2:15">
      <c r="B23" s="15"/>
      <c r="C23" s="15"/>
      <c r="D23" s="15"/>
      <c r="E23" s="15"/>
    </row>
    <row r="24" spans="2:15">
      <c r="B24" s="15"/>
      <c r="C24" s="15"/>
      <c r="D24" s="15"/>
      <c r="E24" s="15"/>
    </row>
    <row r="25" spans="2:15">
      <c r="B25" s="15"/>
      <c r="C25" s="15"/>
      <c r="D25" s="15"/>
      <c r="E25" s="15"/>
    </row>
  </sheetData>
  <mergeCells count="2">
    <mergeCell ref="B3:J3"/>
    <mergeCell ref="B22:E25"/>
  </mergeCells>
  <phoneticPr fontId="1" type="noConversion"/>
  <pageMargins left="0.75" right="0.75" top="1" bottom="1" header="0.5" footer="0.5"/>
  <pageSetup paperSize="0" scale="53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3:Q24"/>
  <sheetViews>
    <sheetView showGridLines="0" zoomScale="150" workbookViewId="0">
      <selection activeCell="M5" sqref="M5"/>
    </sheetView>
  </sheetViews>
  <sheetFormatPr baseColWidth="10" defaultRowHeight="16"/>
  <cols>
    <col min="1" max="1" width="10.83203125" style="2"/>
    <col min="2" max="2" width="7.1640625" style="2" customWidth="1"/>
    <col min="3" max="3" width="16.83203125" style="2" customWidth="1"/>
    <col min="4" max="4" width="9.5" style="2" customWidth="1"/>
    <col min="5" max="5" width="7.6640625" style="2" customWidth="1"/>
    <col min="6" max="6" width="15.6640625" style="2" customWidth="1"/>
    <col min="7" max="7" width="9.33203125" style="2" customWidth="1"/>
    <col min="8" max="8" width="7.5" style="2" customWidth="1"/>
    <col min="9" max="9" width="8.1640625" style="2" customWidth="1"/>
    <col min="10" max="10" width="9.33203125" style="2" customWidth="1"/>
    <col min="11" max="11" width="10.83203125" style="2"/>
    <col min="12" max="12" width="11.5" style="2" customWidth="1"/>
    <col min="13" max="13" width="10.83203125" style="2"/>
    <col min="14" max="14" width="10.1640625" style="2" customWidth="1"/>
    <col min="15" max="15" width="10.83203125" style="2"/>
    <col min="16" max="16" width="11.5" style="2" customWidth="1"/>
    <col min="17" max="16384" width="10.83203125" style="2"/>
  </cols>
  <sheetData>
    <row r="3" spans="2:17" ht="22">
      <c r="B3" s="1" t="s">
        <v>11</v>
      </c>
      <c r="C3" s="1"/>
      <c r="D3" s="1"/>
      <c r="E3" s="1"/>
      <c r="F3" s="1"/>
      <c r="G3" s="1"/>
      <c r="H3" s="1"/>
      <c r="I3" s="1"/>
      <c r="J3" s="1"/>
      <c r="K3" s="27" t="s">
        <v>6</v>
      </c>
      <c r="L3" s="28"/>
      <c r="M3" s="28"/>
      <c r="N3" s="28"/>
      <c r="O3" s="28"/>
      <c r="P3" s="28"/>
      <c r="Q3" s="28"/>
    </row>
    <row r="4" spans="2:17" s="7" customFormat="1" ht="96">
      <c r="B4" s="3" t="s">
        <v>12</v>
      </c>
      <c r="C4" s="4" t="s">
        <v>13</v>
      </c>
      <c r="D4" s="4" t="s">
        <v>14</v>
      </c>
      <c r="E4" s="4" t="s">
        <v>15</v>
      </c>
      <c r="F4" s="5" t="s">
        <v>16</v>
      </c>
      <c r="G4" s="5" t="s">
        <v>17</v>
      </c>
      <c r="H4" s="5" t="s">
        <v>18</v>
      </c>
      <c r="I4" s="6" t="s">
        <v>19</v>
      </c>
      <c r="J4" s="16" t="s">
        <v>20</v>
      </c>
      <c r="K4" s="18" t="s">
        <v>1</v>
      </c>
      <c r="L4" s="18" t="s">
        <v>0</v>
      </c>
      <c r="M4" s="18" t="s">
        <v>7</v>
      </c>
      <c r="N4" s="18" t="s">
        <v>2</v>
      </c>
      <c r="O4" s="18" t="s">
        <v>3</v>
      </c>
      <c r="P4" s="18" t="s">
        <v>4</v>
      </c>
      <c r="Q4" s="18" t="s">
        <v>5</v>
      </c>
    </row>
    <row r="5" spans="2:17">
      <c r="B5" s="8">
        <v>1992</v>
      </c>
      <c r="C5" s="9" t="s">
        <v>21</v>
      </c>
      <c r="D5" s="10">
        <v>203711</v>
      </c>
      <c r="E5" s="11">
        <f>(D5/J5)*100</f>
        <v>51.797823947762545</v>
      </c>
      <c r="F5" s="9" t="s">
        <v>22</v>
      </c>
      <c r="G5" s="10">
        <v>189570</v>
      </c>
      <c r="H5" s="11">
        <f>(G5/J5)*100</f>
        <v>48.202176052237462</v>
      </c>
      <c r="I5" s="12">
        <f>E5-H5</f>
        <v>3.595647895525083</v>
      </c>
      <c r="J5" s="17">
        <f>G5+D5</f>
        <v>393281</v>
      </c>
      <c r="K5" s="19">
        <f>(D5-G5)</f>
        <v>14141</v>
      </c>
      <c r="L5" s="20">
        <v>10454</v>
      </c>
      <c r="M5" s="21">
        <f>K5-L5</f>
        <v>3687</v>
      </c>
      <c r="N5" s="22">
        <f>K5-(L5/2)</f>
        <v>8914</v>
      </c>
      <c r="O5" s="10">
        <f>D5</f>
        <v>203711</v>
      </c>
      <c r="P5" s="23">
        <f>G5+(L5/2)</f>
        <v>194797</v>
      </c>
      <c r="Q5" s="24">
        <f>(O5/(O5+P5))*100</f>
        <v>51.118421712989445</v>
      </c>
    </row>
    <row r="6" spans="2:17">
      <c r="B6" s="13">
        <f>B5+2</f>
        <v>1994</v>
      </c>
      <c r="C6" s="9" t="s">
        <v>23</v>
      </c>
      <c r="D6" s="10">
        <v>171372</v>
      </c>
      <c r="E6" s="11">
        <f t="shared" ref="E6:E18" si="0">(D6/J6)*100</f>
        <v>53.53919403162265</v>
      </c>
      <c r="F6" s="9" t="s">
        <v>24</v>
      </c>
      <c r="G6" s="10">
        <v>148715</v>
      </c>
      <c r="H6" s="11">
        <f t="shared" ref="H6:H18" si="1">(G6/J6)*100</f>
        <v>46.46080596837735</v>
      </c>
      <c r="I6" s="12">
        <f t="shared" ref="I6:I18" si="2">E6-H6</f>
        <v>7.0783880632452991</v>
      </c>
      <c r="J6" s="17">
        <f t="shared" ref="J6:J18" si="3">G6+D6</f>
        <v>320087</v>
      </c>
      <c r="K6" s="19">
        <f t="shared" ref="K6:K18" si="4">(D6-G6)</f>
        <v>22657</v>
      </c>
      <c r="L6" s="25">
        <v>32046</v>
      </c>
      <c r="M6" s="21">
        <f>K6+L6</f>
        <v>54703</v>
      </c>
      <c r="N6" s="22">
        <f>L6+(M6/2)</f>
        <v>59397.5</v>
      </c>
      <c r="O6" s="13">
        <f>D6+(L6/2)</f>
        <v>187395</v>
      </c>
      <c r="P6" s="23">
        <f>G6</f>
        <v>148715</v>
      </c>
      <c r="Q6" s="24">
        <f t="shared" ref="Q6:Q18" si="5">(O6/(O6+P6))*100</f>
        <v>55.754068608491266</v>
      </c>
    </row>
    <row r="7" spans="2:17">
      <c r="B7" s="8">
        <f t="shared" ref="B7:B17" si="6">B6+2</f>
        <v>1996</v>
      </c>
      <c r="C7" s="9" t="s">
        <v>25</v>
      </c>
      <c r="D7" s="10">
        <v>174516</v>
      </c>
      <c r="E7" s="11">
        <f t="shared" si="0"/>
        <v>45.153962187994026</v>
      </c>
      <c r="F7" s="9" t="s">
        <v>26</v>
      </c>
      <c r="G7" s="10">
        <v>211975</v>
      </c>
      <c r="H7" s="11">
        <f t="shared" si="1"/>
        <v>54.846037812005974</v>
      </c>
      <c r="I7" s="14">
        <f t="shared" si="2"/>
        <v>-9.6920756240119488</v>
      </c>
      <c r="J7" s="17">
        <f t="shared" si="3"/>
        <v>386491</v>
      </c>
      <c r="K7" s="19">
        <f t="shared" si="4"/>
        <v>-37459</v>
      </c>
      <c r="L7" s="20">
        <v>17935</v>
      </c>
      <c r="M7" s="21">
        <f t="shared" ref="M7:M18" si="7">K7-L7</f>
        <v>-55394</v>
      </c>
      <c r="N7" s="26">
        <f t="shared" ref="N7:N18" si="8">K7-(L7/2)</f>
        <v>-46426.5</v>
      </c>
      <c r="O7" s="10">
        <f>D7</f>
        <v>174516</v>
      </c>
      <c r="P7" s="23">
        <f>G7+(L7/2)</f>
        <v>220942.5</v>
      </c>
      <c r="Q7" s="24">
        <f t="shared" si="5"/>
        <v>44.130041458206108</v>
      </c>
    </row>
    <row r="8" spans="2:17">
      <c r="B8" s="13">
        <f t="shared" si="6"/>
        <v>1998</v>
      </c>
      <c r="C8" s="9" t="s">
        <v>27</v>
      </c>
      <c r="D8" s="10">
        <v>147073</v>
      </c>
      <c r="E8" s="11">
        <f t="shared" si="0"/>
        <v>45.558684224384407</v>
      </c>
      <c r="F8" s="9" t="s">
        <v>28</v>
      </c>
      <c r="G8" s="10">
        <v>175748</v>
      </c>
      <c r="H8" s="11">
        <f t="shared" si="1"/>
        <v>54.441315775615585</v>
      </c>
      <c r="I8" s="14">
        <f t="shared" si="2"/>
        <v>-8.882631551231178</v>
      </c>
      <c r="J8" s="17">
        <f t="shared" si="3"/>
        <v>322821</v>
      </c>
      <c r="K8" s="19">
        <f t="shared" si="4"/>
        <v>-28675</v>
      </c>
      <c r="L8" s="20">
        <v>8730</v>
      </c>
      <c r="M8" s="21">
        <f t="shared" si="7"/>
        <v>-37405</v>
      </c>
      <c r="N8" s="26">
        <f t="shared" si="8"/>
        <v>-33040</v>
      </c>
      <c r="O8" s="10">
        <f t="shared" ref="O8:O18" si="9">D8</f>
        <v>147073</v>
      </c>
      <c r="P8" s="23">
        <f t="shared" ref="P8:P18" si="10">G8+(L8/2)</f>
        <v>180113</v>
      </c>
      <c r="Q8" s="24">
        <f t="shared" si="5"/>
        <v>44.950884206536955</v>
      </c>
    </row>
    <row r="9" spans="2:17">
      <c r="B9" s="8">
        <f t="shared" si="6"/>
        <v>2000</v>
      </c>
      <c r="C9" s="9" t="s">
        <v>29</v>
      </c>
      <c r="D9" s="10">
        <v>189971</v>
      </c>
      <c r="E9" s="11">
        <f t="shared" si="0"/>
        <v>47.328402123625715</v>
      </c>
      <c r="F9" s="9" t="s">
        <v>30</v>
      </c>
      <c r="G9" s="10">
        <v>211418</v>
      </c>
      <c r="H9" s="11">
        <f t="shared" si="1"/>
        <v>52.671597876374285</v>
      </c>
      <c r="I9" s="14">
        <f t="shared" si="2"/>
        <v>-5.3431957527485707</v>
      </c>
      <c r="J9" s="17">
        <f t="shared" si="3"/>
        <v>401389</v>
      </c>
      <c r="K9" s="19">
        <f t="shared" si="4"/>
        <v>-21447</v>
      </c>
      <c r="L9" s="20">
        <v>9132</v>
      </c>
      <c r="M9" s="21">
        <f t="shared" si="7"/>
        <v>-30579</v>
      </c>
      <c r="N9" s="26">
        <f t="shared" si="8"/>
        <v>-26013</v>
      </c>
      <c r="O9" s="10">
        <f t="shared" si="9"/>
        <v>189971</v>
      </c>
      <c r="P9" s="23">
        <f t="shared" si="10"/>
        <v>215984</v>
      </c>
      <c r="Q9" s="24">
        <f t="shared" si="5"/>
        <v>46.796073456417581</v>
      </c>
    </row>
    <row r="10" spans="2:17">
      <c r="B10" s="13">
        <f t="shared" si="6"/>
        <v>2002</v>
      </c>
      <c r="C10" s="9" t="s">
        <v>31</v>
      </c>
      <c r="D10" s="10">
        <v>108233</v>
      </c>
      <c r="E10" s="11">
        <f t="shared" si="0"/>
        <v>33.578007836616166</v>
      </c>
      <c r="F10" s="9" t="s">
        <v>32</v>
      </c>
      <c r="G10" s="10">
        <v>214100</v>
      </c>
      <c r="H10" s="11">
        <f t="shared" si="1"/>
        <v>66.42199216338382</v>
      </c>
      <c r="I10" s="14">
        <f t="shared" si="2"/>
        <v>-32.843984326767654</v>
      </c>
      <c r="J10" s="17">
        <f t="shared" si="3"/>
        <v>322333</v>
      </c>
      <c r="K10" s="19">
        <f t="shared" si="4"/>
        <v>-105867</v>
      </c>
      <c r="L10" s="20">
        <v>8988</v>
      </c>
      <c r="M10" s="21">
        <f t="shared" si="7"/>
        <v>-114855</v>
      </c>
      <c r="N10" s="26">
        <f t="shared" si="8"/>
        <v>-110361</v>
      </c>
      <c r="O10" s="10">
        <f t="shared" si="9"/>
        <v>108233</v>
      </c>
      <c r="P10" s="23">
        <f t="shared" si="10"/>
        <v>218594</v>
      </c>
      <c r="Q10" s="24">
        <f t="shared" si="5"/>
        <v>33.116297001165755</v>
      </c>
    </row>
    <row r="11" spans="2:17">
      <c r="B11" s="8">
        <f t="shared" si="6"/>
        <v>2004</v>
      </c>
      <c r="C11" s="9" t="s">
        <v>33</v>
      </c>
      <c r="D11" s="10">
        <v>145606</v>
      </c>
      <c r="E11" s="11">
        <f t="shared" si="0"/>
        <v>33.729921562631752</v>
      </c>
      <c r="F11" s="9" t="s">
        <v>34</v>
      </c>
      <c r="G11" s="10">
        <v>286076</v>
      </c>
      <c r="H11" s="11">
        <f t="shared" si="1"/>
        <v>66.270078437368255</v>
      </c>
      <c r="I11" s="14">
        <f t="shared" si="2"/>
        <v>-32.540156874736503</v>
      </c>
      <c r="J11" s="17">
        <f t="shared" si="3"/>
        <v>431682</v>
      </c>
      <c r="K11" s="19">
        <f t="shared" si="4"/>
        <v>-140470</v>
      </c>
      <c r="L11" s="20">
        <v>12548</v>
      </c>
      <c r="M11" s="21">
        <f t="shared" si="7"/>
        <v>-153018</v>
      </c>
      <c r="N11" s="26">
        <f t="shared" si="8"/>
        <v>-146744</v>
      </c>
      <c r="O11" s="10">
        <f t="shared" si="9"/>
        <v>145606</v>
      </c>
      <c r="P11" s="23">
        <f t="shared" si="10"/>
        <v>292350</v>
      </c>
      <c r="Q11" s="24">
        <f t="shared" si="5"/>
        <v>33.246718848468795</v>
      </c>
    </row>
    <row r="12" spans="2:17">
      <c r="B12" s="13">
        <f t="shared" si="6"/>
        <v>2006</v>
      </c>
      <c r="C12" s="9" t="s">
        <v>35</v>
      </c>
      <c r="D12" s="10">
        <v>158916</v>
      </c>
      <c r="E12" s="11">
        <f t="shared" si="0"/>
        <v>39.924630690382877</v>
      </c>
      <c r="F12" s="9" t="s">
        <v>36</v>
      </c>
      <c r="G12" s="10">
        <v>239124</v>
      </c>
      <c r="H12" s="11">
        <f t="shared" si="1"/>
        <v>60.075369309617123</v>
      </c>
      <c r="I12" s="14">
        <f t="shared" si="2"/>
        <v>-20.150738619234247</v>
      </c>
      <c r="J12" s="17">
        <f t="shared" si="3"/>
        <v>398040</v>
      </c>
      <c r="K12" s="19">
        <f t="shared" si="4"/>
        <v>-80208</v>
      </c>
      <c r="L12" s="20">
        <v>8085</v>
      </c>
      <c r="M12" s="21">
        <f t="shared" si="7"/>
        <v>-88293</v>
      </c>
      <c r="N12" s="26">
        <f t="shared" si="8"/>
        <v>-84250.5</v>
      </c>
      <c r="O12" s="10">
        <f t="shared" si="9"/>
        <v>158916</v>
      </c>
      <c r="P12" s="23">
        <f t="shared" si="10"/>
        <v>243166.5</v>
      </c>
      <c r="Q12" s="24">
        <f t="shared" si="5"/>
        <v>39.523232172501906</v>
      </c>
    </row>
    <row r="13" spans="2:17">
      <c r="B13" s="8">
        <f t="shared" si="6"/>
        <v>2008</v>
      </c>
      <c r="C13" s="9" t="s">
        <v>37</v>
      </c>
      <c r="D13" s="10">
        <v>155930</v>
      </c>
      <c r="E13" s="11">
        <f t="shared" si="0"/>
        <v>33.576658053402241</v>
      </c>
      <c r="F13" s="9" t="s">
        <v>38</v>
      </c>
      <c r="G13" s="10">
        <v>308470</v>
      </c>
      <c r="H13" s="11">
        <f t="shared" si="1"/>
        <v>66.423341946597759</v>
      </c>
      <c r="I13" s="14">
        <f t="shared" si="2"/>
        <v>-32.846683893195518</v>
      </c>
      <c r="J13" s="17">
        <f t="shared" si="3"/>
        <v>464400</v>
      </c>
      <c r="K13" s="19">
        <f t="shared" si="4"/>
        <v>-152540</v>
      </c>
      <c r="L13" s="20">
        <v>16500</v>
      </c>
      <c r="M13" s="21">
        <f t="shared" si="7"/>
        <v>-169040</v>
      </c>
      <c r="N13" s="26">
        <f t="shared" si="8"/>
        <v>-160790</v>
      </c>
      <c r="O13" s="10">
        <f t="shared" si="9"/>
        <v>155930</v>
      </c>
      <c r="P13" s="23">
        <f t="shared" si="10"/>
        <v>316720</v>
      </c>
      <c r="Q13" s="24">
        <f t="shared" si="5"/>
        <v>32.990584999471068</v>
      </c>
    </row>
    <row r="14" spans="2:17">
      <c r="B14" s="13">
        <f t="shared" si="6"/>
        <v>2010</v>
      </c>
      <c r="C14" s="9" t="s">
        <v>39</v>
      </c>
      <c r="D14" s="10">
        <v>121954</v>
      </c>
      <c r="E14" s="11">
        <f t="shared" si="0"/>
        <v>35.905785367289852</v>
      </c>
      <c r="F14" s="9" t="s">
        <v>40</v>
      </c>
      <c r="G14" s="10">
        <v>217696</v>
      </c>
      <c r="H14" s="11">
        <f t="shared" si="1"/>
        <v>64.094214632710148</v>
      </c>
      <c r="I14" s="14">
        <f t="shared" si="2"/>
        <v>-28.188429265420297</v>
      </c>
      <c r="J14" s="17">
        <f t="shared" si="3"/>
        <v>339650</v>
      </c>
      <c r="K14" s="19">
        <f t="shared" si="4"/>
        <v>-95742</v>
      </c>
      <c r="L14" s="20">
        <v>20691</v>
      </c>
      <c r="M14" s="21">
        <f t="shared" si="7"/>
        <v>-116433</v>
      </c>
      <c r="N14" s="26">
        <f t="shared" si="8"/>
        <v>-106087.5</v>
      </c>
      <c r="O14" s="10">
        <f t="shared" si="9"/>
        <v>121954</v>
      </c>
      <c r="P14" s="23">
        <f t="shared" si="10"/>
        <v>228041.5</v>
      </c>
      <c r="Q14" s="24">
        <f t="shared" si="5"/>
        <v>34.844448000045716</v>
      </c>
    </row>
    <row r="15" spans="2:17">
      <c r="B15" s="8">
        <f t="shared" si="6"/>
        <v>2012</v>
      </c>
      <c r="C15" s="9" t="s">
        <v>41</v>
      </c>
      <c r="D15" s="10">
        <v>204939</v>
      </c>
      <c r="E15" s="11">
        <f t="shared" si="0"/>
        <v>44.714288831191503</v>
      </c>
      <c r="F15" s="9" t="s">
        <v>42</v>
      </c>
      <c r="G15" s="10">
        <v>253391</v>
      </c>
      <c r="H15" s="11">
        <f t="shared" si="1"/>
        <v>55.285711168808504</v>
      </c>
      <c r="I15" s="14">
        <f t="shared" si="2"/>
        <v>-10.571422337617001</v>
      </c>
      <c r="J15" s="17">
        <f t="shared" si="3"/>
        <v>458330</v>
      </c>
      <c r="K15" s="19">
        <f t="shared" si="4"/>
        <v>-48452</v>
      </c>
      <c r="L15" s="20">
        <v>19333</v>
      </c>
      <c r="M15" s="21">
        <f t="shared" si="7"/>
        <v>-67785</v>
      </c>
      <c r="N15" s="26">
        <f t="shared" si="8"/>
        <v>-58118.5</v>
      </c>
      <c r="O15" s="10">
        <f t="shared" si="9"/>
        <v>204939</v>
      </c>
      <c r="P15" s="23">
        <f t="shared" si="10"/>
        <v>263057.5</v>
      </c>
      <c r="Q15" s="24">
        <f t="shared" si="5"/>
        <v>43.790712110026462</v>
      </c>
    </row>
    <row r="16" spans="2:17">
      <c r="B16" s="13">
        <f t="shared" si="6"/>
        <v>2014</v>
      </c>
      <c r="C16" s="9" t="s">
        <v>43</v>
      </c>
      <c r="D16" s="10">
        <v>148690</v>
      </c>
      <c r="E16" s="11">
        <f t="shared" si="0"/>
        <v>42.174262042596879</v>
      </c>
      <c r="F16" s="9" t="s">
        <v>44</v>
      </c>
      <c r="G16" s="10">
        <v>203871</v>
      </c>
      <c r="H16" s="11">
        <f t="shared" si="1"/>
        <v>57.825737957403113</v>
      </c>
      <c r="I16" s="14">
        <f t="shared" si="2"/>
        <v>-15.651475914806234</v>
      </c>
      <c r="J16" s="17">
        <f t="shared" si="3"/>
        <v>352561</v>
      </c>
      <c r="K16" s="19">
        <f t="shared" si="4"/>
        <v>-55181</v>
      </c>
      <c r="L16" s="20">
        <v>15402</v>
      </c>
      <c r="M16" s="21">
        <f t="shared" si="7"/>
        <v>-70583</v>
      </c>
      <c r="N16" s="26">
        <f t="shared" si="8"/>
        <v>-62882</v>
      </c>
      <c r="O16" s="10">
        <f t="shared" si="9"/>
        <v>148690</v>
      </c>
      <c r="P16" s="23">
        <f t="shared" si="10"/>
        <v>211572</v>
      </c>
      <c r="Q16" s="24">
        <f t="shared" si="5"/>
        <v>41.272740394490675</v>
      </c>
    </row>
    <row r="17" spans="2:17">
      <c r="B17" s="8">
        <f t="shared" si="6"/>
        <v>2016</v>
      </c>
      <c r="C17" s="9" t="s">
        <v>45</v>
      </c>
      <c r="D17" s="10">
        <v>205919</v>
      </c>
      <c r="E17" s="11">
        <f t="shared" si="0"/>
        <v>41.915049961630608</v>
      </c>
      <c r="F17" s="9" t="s">
        <v>46</v>
      </c>
      <c r="G17" s="10">
        <v>285358</v>
      </c>
      <c r="H17" s="11">
        <f t="shared" si="1"/>
        <v>58.084950038369385</v>
      </c>
      <c r="I17" s="14">
        <f t="shared" si="2"/>
        <v>-16.169900076738777</v>
      </c>
      <c r="J17" s="17">
        <f t="shared" si="3"/>
        <v>491277</v>
      </c>
      <c r="K17" s="19">
        <f t="shared" si="4"/>
        <v>-79439</v>
      </c>
      <c r="L17" s="20">
        <v>16554</v>
      </c>
      <c r="M17" s="21">
        <f t="shared" si="7"/>
        <v>-95993</v>
      </c>
      <c r="N17" s="26">
        <f t="shared" si="8"/>
        <v>-87716</v>
      </c>
      <c r="O17" s="10">
        <f t="shared" si="9"/>
        <v>205919</v>
      </c>
      <c r="P17" s="23">
        <f t="shared" si="10"/>
        <v>293635</v>
      </c>
      <c r="Q17" s="24">
        <f t="shared" si="5"/>
        <v>41.220568747322609</v>
      </c>
    </row>
    <row r="18" spans="2:17">
      <c r="B18" s="13">
        <v>2017</v>
      </c>
      <c r="C18" s="9" t="s">
        <v>47</v>
      </c>
      <c r="D18" s="10">
        <v>166483</v>
      </c>
      <c r="E18" s="11">
        <f t="shared" si="0"/>
        <v>46.770668284844199</v>
      </c>
      <c r="F18" s="9" t="s">
        <v>48</v>
      </c>
      <c r="G18" s="10">
        <v>189473</v>
      </c>
      <c r="H18" s="11">
        <f t="shared" si="1"/>
        <v>53.229331715155801</v>
      </c>
      <c r="I18" s="14">
        <f t="shared" si="2"/>
        <v>-6.4586634303116028</v>
      </c>
      <c r="J18" s="17">
        <f t="shared" si="3"/>
        <v>355956</v>
      </c>
      <c r="K18" s="19">
        <f t="shared" si="4"/>
        <v>-22990</v>
      </c>
      <c r="L18" s="20">
        <v>21509</v>
      </c>
      <c r="M18" s="21">
        <f t="shared" si="7"/>
        <v>-44499</v>
      </c>
      <c r="N18" s="26">
        <f t="shared" si="8"/>
        <v>-33744.5</v>
      </c>
      <c r="O18" s="10">
        <f t="shared" si="9"/>
        <v>166483</v>
      </c>
      <c r="P18" s="23">
        <f t="shared" si="10"/>
        <v>200227.5</v>
      </c>
      <c r="Q18" s="24">
        <f t="shared" si="5"/>
        <v>45.399027298100272</v>
      </c>
    </row>
    <row r="21" spans="2:17">
      <c r="B21" s="15" t="s">
        <v>49</v>
      </c>
      <c r="C21" s="15"/>
      <c r="D21" s="15"/>
      <c r="E21" s="15"/>
    </row>
    <row r="22" spans="2:17">
      <c r="B22" s="15"/>
      <c r="C22" s="15"/>
      <c r="D22" s="15"/>
      <c r="E22" s="15"/>
    </row>
    <row r="23" spans="2:17">
      <c r="B23" s="15"/>
      <c r="C23" s="15"/>
      <c r="D23" s="15"/>
      <c r="E23" s="15"/>
    </row>
    <row r="24" spans="2:17">
      <c r="B24" s="15"/>
      <c r="C24" s="15"/>
      <c r="D24" s="15"/>
      <c r="E24" s="15"/>
    </row>
  </sheetData>
  <mergeCells count="3">
    <mergeCell ref="B3:J3"/>
    <mergeCell ref="B21:E24"/>
    <mergeCell ref="K3:Q3"/>
  </mergeCells>
  <phoneticPr fontId="1" type="noConversion"/>
  <pageMargins left="0.75" right="0.75" top="1" bottom="1" header="0.5" footer="0.5"/>
  <pageSetup paperSize="0" scale="46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Third Party</vt:lpstr>
      <vt:lpstr>Analysis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2017-05-27T06:15:41Z</dcterms:created>
  <dcterms:modified xsi:type="dcterms:W3CDTF">2017-05-30T23:07:24Z</dcterms:modified>
</cp:coreProperties>
</file>